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rvind001\Downloads\"/>
    </mc:Choice>
  </mc:AlternateContent>
  <xr:revisionPtr revIDLastSave="0" documentId="13_ncr:1_{2F3A8AF4-4325-4866-9DE4-A1B44D0FE0CF}" xr6:coauthVersionLast="47" xr6:coauthVersionMax="47" xr10:uidLastSave="{00000000-0000-0000-0000-000000000000}"/>
  <bookViews>
    <workbookView xWindow="-110" yWindow="-110" windowWidth="19420" windowHeight="10420" tabRatio="952" activeTab="4" xr2:uid="{00000000-000D-0000-FFFF-FFFF00000000}"/>
  </bookViews>
  <sheets>
    <sheet name="Anx 1 Historical sales" sheetId="11" r:id="rId1"/>
    <sheet name="Anx 2- 5th cp forecast" sheetId="3" r:id="rId2"/>
    <sheet name="Anx 2- 5th cp forecast-roundoff" sheetId="22" r:id="rId3"/>
    <sheet name="Anx 3- 6th cp forecast" sheetId="21" r:id="rId4"/>
    <sheet name="Anx 3- 6th cp forecast-roundoff" sheetId="23" r:id="rId5"/>
    <sheet name="Anx 4- high-low forecast" sheetId="6" r:id="rId6"/>
    <sheet name="Annexure 5 a" sheetId="15" state="hidden" r:id="rId7"/>
    <sheet name="Annexure 5 b" sheetId="12" state="hidden" r:id="rId8"/>
    <sheet name="Loss target" sheetId="20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A1000000" localSheetId="8">[1]Sheet1!$A$53331</definedName>
    <definedName name="_A1000000">[2]Sheet1!$A$53331</definedName>
    <definedName name="_ABB1" localSheetId="6" hidden="1">{"pl_t&amp;d",#N/A,FALSE,"p&amp;l_t&amp;D_01_02 (2)"}</definedName>
    <definedName name="_ABB1" localSheetId="7" hidden="1">{"pl_t&amp;d",#N/A,FALSE,"p&amp;l_t&amp;D_01_02 (2)"}</definedName>
    <definedName name="_ABB1" localSheetId="0" hidden="1">{"pl_t&amp;d",#N/A,FALSE,"p&amp;l_t&amp;D_01_02 (2)"}</definedName>
    <definedName name="_ABB1" localSheetId="3" hidden="1">{"pl_t&amp;d",#N/A,FALSE,"p&amp;l_t&amp;D_01_02 (2)"}</definedName>
    <definedName name="_ABB1" localSheetId="8" hidden="1">{"pl_t&amp;d",#N/A,FALSE,"p&amp;l_t&amp;D_01_02 (2)"}</definedName>
    <definedName name="_ABB1" hidden="1">{"pl_t&amp;d",#N/A,FALSE,"p&amp;l_t&amp;D_01_02 (2)"}</definedName>
    <definedName name="_Apr02" localSheetId="6">[3]Newabstract!#REF!</definedName>
    <definedName name="_Apr02" localSheetId="8">[3]Newabstract!#REF!</definedName>
    <definedName name="_Apr02">[3]Newabstract!#REF!</definedName>
    <definedName name="_Apr03" localSheetId="6">[3]Newabstract!#REF!</definedName>
    <definedName name="_Apr03" localSheetId="8">[3]Newabstract!#REF!</definedName>
    <definedName name="_Apr03">[3]Newabstract!#REF!</definedName>
    <definedName name="_Apr04" localSheetId="6">[3]Newabstract!#REF!</definedName>
    <definedName name="_Apr04" localSheetId="8">[3]Newabstract!#REF!</definedName>
    <definedName name="_Apr04">[3]Newabstract!#REF!</definedName>
    <definedName name="_Apr05" localSheetId="6">[3]Newabstract!#REF!</definedName>
    <definedName name="_Apr05" localSheetId="8">[3]Newabstract!#REF!</definedName>
    <definedName name="_Apr05">[3]Newabstract!#REF!</definedName>
    <definedName name="_Apr06" localSheetId="6">[3]Newabstract!#REF!</definedName>
    <definedName name="_Apr06" localSheetId="8">[3]Newabstract!#REF!</definedName>
    <definedName name="_Apr06">[3]Newabstract!#REF!</definedName>
    <definedName name="_Apr07" localSheetId="6">[3]Newabstract!#REF!</definedName>
    <definedName name="_Apr07" localSheetId="8">[3]Newabstract!#REF!</definedName>
    <definedName name="_Apr07">[3]Newabstract!#REF!</definedName>
    <definedName name="_Apr08" localSheetId="6">[3]Newabstract!#REF!</definedName>
    <definedName name="_Apr08" localSheetId="8">[3]Newabstract!#REF!</definedName>
    <definedName name="_Apr08">[3]Newabstract!#REF!</definedName>
    <definedName name="_Apr09" localSheetId="6">[3]Newabstract!#REF!</definedName>
    <definedName name="_Apr09" localSheetId="8">[3]Newabstract!#REF!</definedName>
    <definedName name="_Apr09">[3]Newabstract!#REF!</definedName>
    <definedName name="_Apr10" localSheetId="6">[3]Newabstract!#REF!</definedName>
    <definedName name="_Apr10" localSheetId="8">[3]Newabstract!#REF!</definedName>
    <definedName name="_Apr10">[3]Newabstract!#REF!</definedName>
    <definedName name="_Apr11" localSheetId="6">[3]Newabstract!#REF!</definedName>
    <definedName name="_Apr11" localSheetId="8">[3]Newabstract!#REF!</definedName>
    <definedName name="_Apr11">[3]Newabstract!#REF!</definedName>
    <definedName name="_Apr13" localSheetId="6">[3]Newabstract!#REF!</definedName>
    <definedName name="_Apr13" localSheetId="8">[3]Newabstract!#REF!</definedName>
    <definedName name="_Apr13">[3]Newabstract!#REF!</definedName>
    <definedName name="_Apr14" localSheetId="6">[3]Newabstract!#REF!</definedName>
    <definedName name="_Apr14" localSheetId="8">[3]Newabstract!#REF!</definedName>
    <definedName name="_Apr14">[3]Newabstract!#REF!</definedName>
    <definedName name="_Apr15" localSheetId="6">[3]Newabstract!#REF!</definedName>
    <definedName name="_Apr15" localSheetId="8">[3]Newabstract!#REF!</definedName>
    <definedName name="_Apr15">[3]Newabstract!#REF!</definedName>
    <definedName name="_Apr16" localSheetId="6">[3]Newabstract!#REF!</definedName>
    <definedName name="_Apr16" localSheetId="8">[3]Newabstract!#REF!</definedName>
    <definedName name="_Apr16">[3]Newabstract!#REF!</definedName>
    <definedName name="_Apr17" localSheetId="6">[3]Newabstract!#REF!</definedName>
    <definedName name="_Apr17" localSheetId="8">[3]Newabstract!#REF!</definedName>
    <definedName name="_Apr17">[3]Newabstract!#REF!</definedName>
    <definedName name="_Apr20" localSheetId="6">[3]Newabstract!#REF!</definedName>
    <definedName name="_Apr20" localSheetId="8">[3]Newabstract!#REF!</definedName>
    <definedName name="_Apr20">[3]Newabstract!#REF!</definedName>
    <definedName name="_Apr21" localSheetId="6">[3]Newabstract!#REF!</definedName>
    <definedName name="_Apr21" localSheetId="8">[3]Newabstract!#REF!</definedName>
    <definedName name="_Apr21">[3]Newabstract!#REF!</definedName>
    <definedName name="_Apr22" localSheetId="6">[3]Newabstract!#REF!</definedName>
    <definedName name="_Apr22" localSheetId="8">[3]Newabstract!#REF!</definedName>
    <definedName name="_Apr22">[3]Newabstract!#REF!</definedName>
    <definedName name="_Apr23" localSheetId="6">[3]Newabstract!#REF!</definedName>
    <definedName name="_Apr23" localSheetId="8">[3]Newabstract!#REF!</definedName>
    <definedName name="_Apr23">[3]Newabstract!#REF!</definedName>
    <definedName name="_Apr24" localSheetId="6">[3]Newabstract!#REF!</definedName>
    <definedName name="_Apr24" localSheetId="8">[3]Newabstract!#REF!</definedName>
    <definedName name="_Apr24">[3]Newabstract!#REF!</definedName>
    <definedName name="_Apr27" localSheetId="6">[3]Newabstract!#REF!</definedName>
    <definedName name="_Apr27" localSheetId="8">[3]Newabstract!#REF!</definedName>
    <definedName name="_Apr27">[3]Newabstract!#REF!</definedName>
    <definedName name="_Apr28" localSheetId="6">[3]Newabstract!#REF!</definedName>
    <definedName name="_Apr28" localSheetId="8">[3]Newabstract!#REF!</definedName>
    <definedName name="_Apr28">[3]Newabstract!#REF!</definedName>
    <definedName name="_Apr29" localSheetId="6">[3]Newabstract!#REF!</definedName>
    <definedName name="_Apr29" localSheetId="8">[3]Newabstract!#REF!</definedName>
    <definedName name="_Apr29">[3]Newabstract!#REF!</definedName>
    <definedName name="_Apr30" localSheetId="6">[3]Newabstract!#REF!</definedName>
    <definedName name="_Apr30" localSheetId="8">[3]Newabstract!#REF!</definedName>
    <definedName name="_Apr30">[3]Newabstract!#REF!</definedName>
    <definedName name="_BSD1">#REF!</definedName>
    <definedName name="_BSD2">#REF!</definedName>
    <definedName name="_dum1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xlnm._FilterDatabase" localSheetId="6" hidden="1">'Annexure 5 a'!$A$6:$I$158</definedName>
    <definedName name="_xlnm._FilterDatabase" localSheetId="7" hidden="1">'Annexure 5 b'!$A$6:$I$158</definedName>
    <definedName name="_IED1">#REF!</definedName>
    <definedName name="_IED2">#REF!</definedName>
    <definedName name="_j3" localSheetId="6" hidden="1">{"pl_t&amp;d",#N/A,FALSE,"p&amp;l_t&amp;D_01_02 (2)"}</definedName>
    <definedName name="_j3" localSheetId="7" hidden="1">{"pl_t&amp;d",#N/A,FALSE,"p&amp;l_t&amp;D_01_02 (2)"}</definedName>
    <definedName name="_j3" localSheetId="0" hidden="1">{"pl_t&amp;d",#N/A,FALSE,"p&amp;l_t&amp;D_01_02 (2)"}</definedName>
    <definedName name="_j3" localSheetId="3" hidden="1">{"pl_t&amp;d",#N/A,FALSE,"p&amp;l_t&amp;D_01_02 (2)"}</definedName>
    <definedName name="_j3" localSheetId="8" hidden="1">{"pl_t&amp;d",#N/A,FALSE,"p&amp;l_t&amp;D_01_02 (2)"}</definedName>
    <definedName name="_j3" hidden="1">{"pl_t&amp;d",#N/A,FALSE,"p&amp;l_t&amp;D_01_02 (2)"}</definedName>
    <definedName name="_j4" localSheetId="6" hidden="1">{"pl_t&amp;d",#N/A,FALSE,"p&amp;l_t&amp;D_01_02 (2)"}</definedName>
    <definedName name="_j4" localSheetId="7" hidden="1">{"pl_t&amp;d",#N/A,FALSE,"p&amp;l_t&amp;D_01_02 (2)"}</definedName>
    <definedName name="_j4" localSheetId="0" hidden="1">{"pl_t&amp;d",#N/A,FALSE,"p&amp;l_t&amp;D_01_02 (2)"}</definedName>
    <definedName name="_j4" localSheetId="3" hidden="1">{"pl_t&amp;d",#N/A,FALSE,"p&amp;l_t&amp;D_01_02 (2)"}</definedName>
    <definedName name="_j4" localSheetId="8" hidden="1">{"pl_t&amp;d",#N/A,FALSE,"p&amp;l_t&amp;D_01_02 (2)"}</definedName>
    <definedName name="_j4" hidden="1">{"pl_t&amp;d",#N/A,FALSE,"p&amp;l_t&amp;D_01_02 (2)"}</definedName>
    <definedName name="_j5" localSheetId="6" hidden="1">{"pl_t&amp;d",#N/A,FALSE,"p&amp;l_t&amp;D_01_02 (2)"}</definedName>
    <definedName name="_j5" localSheetId="7" hidden="1">{"pl_t&amp;d",#N/A,FALSE,"p&amp;l_t&amp;D_01_02 (2)"}</definedName>
    <definedName name="_j5" localSheetId="0" hidden="1">{"pl_t&amp;d",#N/A,FALSE,"p&amp;l_t&amp;D_01_02 (2)"}</definedName>
    <definedName name="_j5" localSheetId="3" hidden="1">{"pl_t&amp;d",#N/A,FALSE,"p&amp;l_t&amp;D_01_02 (2)"}</definedName>
    <definedName name="_j5" localSheetId="8" hidden="1">{"pl_t&amp;d",#N/A,FALSE,"p&amp;l_t&amp;D_01_02 (2)"}</definedName>
    <definedName name="_j5" hidden="1">{"pl_t&amp;d",#N/A,FALSE,"p&amp;l_t&amp;D_01_02 (2)"}</definedName>
    <definedName name="_k1" localSheetId="6" hidden="1">{"pl_t&amp;d",#N/A,FALSE,"p&amp;l_t&amp;D_01_02 (2)"}</definedName>
    <definedName name="_k1" localSheetId="7" hidden="1">{"pl_t&amp;d",#N/A,FALSE,"p&amp;l_t&amp;D_01_02 (2)"}</definedName>
    <definedName name="_k1" localSheetId="0" hidden="1">{"pl_t&amp;d",#N/A,FALSE,"p&amp;l_t&amp;D_01_02 (2)"}</definedName>
    <definedName name="_k1" localSheetId="3" hidden="1">{"pl_t&amp;d",#N/A,FALSE,"p&amp;l_t&amp;D_01_02 (2)"}</definedName>
    <definedName name="_k1" localSheetId="8" hidden="1">{"pl_t&amp;d",#N/A,FALSE,"p&amp;l_t&amp;D_01_02 (2)"}</definedName>
    <definedName name="_k1" hidden="1">{"pl_t&amp;d",#N/A,FALSE,"p&amp;l_t&amp;D_01_02 (2)"}</definedName>
    <definedName name="_kV98" localSheetId="8">#REF!</definedName>
    <definedName name="_kV98">#REF!</definedName>
    <definedName name="_Mar06" localSheetId="6">[3]Newabstract!#REF!</definedName>
    <definedName name="_Mar06" localSheetId="8">[3]Newabstract!#REF!</definedName>
    <definedName name="_Mar06">[3]Newabstract!#REF!</definedName>
    <definedName name="_Mar09" localSheetId="6">[3]Newabstract!#REF!</definedName>
    <definedName name="_Mar09" localSheetId="8">[3]Newabstract!#REF!</definedName>
    <definedName name="_Mar09">[3]Newabstract!#REF!</definedName>
    <definedName name="_Mar10" localSheetId="6">[3]Newabstract!#REF!</definedName>
    <definedName name="_Mar10" localSheetId="8">[3]Newabstract!#REF!</definedName>
    <definedName name="_Mar10">[3]Newabstract!#REF!</definedName>
    <definedName name="_Mar11" localSheetId="6">[3]Newabstract!#REF!</definedName>
    <definedName name="_Mar11" localSheetId="8">[3]Newabstract!#REF!</definedName>
    <definedName name="_Mar11">[3]Newabstract!#REF!</definedName>
    <definedName name="_Mar12" localSheetId="6">[3]Newabstract!#REF!</definedName>
    <definedName name="_Mar12" localSheetId="8">[3]Newabstract!#REF!</definedName>
    <definedName name="_Mar12">[3]Newabstract!#REF!</definedName>
    <definedName name="_Mar13" localSheetId="6">[3]Newabstract!#REF!</definedName>
    <definedName name="_Mar13" localSheetId="8">[3]Newabstract!#REF!</definedName>
    <definedName name="_Mar13">[3]Newabstract!#REF!</definedName>
    <definedName name="_Mar16" localSheetId="6">[3]Newabstract!#REF!</definedName>
    <definedName name="_Mar16" localSheetId="8">[3]Newabstract!#REF!</definedName>
    <definedName name="_Mar16">[3]Newabstract!#REF!</definedName>
    <definedName name="_Mar17" localSheetId="6">[3]Newabstract!#REF!</definedName>
    <definedName name="_Mar17" localSheetId="8">[3]Newabstract!#REF!</definedName>
    <definedName name="_Mar17">[3]Newabstract!#REF!</definedName>
    <definedName name="_Mar18" localSheetId="6">[3]Newabstract!#REF!</definedName>
    <definedName name="_Mar18" localSheetId="8">[3]Newabstract!#REF!</definedName>
    <definedName name="_Mar18">[3]Newabstract!#REF!</definedName>
    <definedName name="_Mar19" localSheetId="6">[3]Newabstract!#REF!</definedName>
    <definedName name="_Mar19" localSheetId="8">[3]Newabstract!#REF!</definedName>
    <definedName name="_Mar19">[3]Newabstract!#REF!</definedName>
    <definedName name="_Mar20" localSheetId="6">[3]Newabstract!#REF!</definedName>
    <definedName name="_Mar20" localSheetId="8">[3]Newabstract!#REF!</definedName>
    <definedName name="_Mar20">[3]Newabstract!#REF!</definedName>
    <definedName name="_Mar23" localSheetId="6">[3]Newabstract!#REF!</definedName>
    <definedName name="_Mar23" localSheetId="8">[3]Newabstract!#REF!</definedName>
    <definedName name="_Mar23">[3]Newabstract!#REF!</definedName>
    <definedName name="_Mar24" localSheetId="6">[3]Newabstract!#REF!</definedName>
    <definedName name="_Mar24" localSheetId="8">[3]Newabstract!#REF!</definedName>
    <definedName name="_Mar24">[3]Newabstract!#REF!</definedName>
    <definedName name="_Mar25" localSheetId="6">[3]Newabstract!#REF!</definedName>
    <definedName name="_Mar25" localSheetId="8">[3]Newabstract!#REF!</definedName>
    <definedName name="_Mar25">[3]Newabstract!#REF!</definedName>
    <definedName name="_Mar26" localSheetId="6">[3]Newabstract!#REF!</definedName>
    <definedName name="_Mar26" localSheetId="8">[3]Newabstract!#REF!</definedName>
    <definedName name="_Mar26">[3]Newabstract!#REF!</definedName>
    <definedName name="_Mar27" localSheetId="6">[3]Newabstract!#REF!</definedName>
    <definedName name="_Mar27" localSheetId="8">[3]Newabstract!#REF!</definedName>
    <definedName name="_Mar27">[3]Newabstract!#REF!</definedName>
    <definedName name="_Mar28" localSheetId="6">[3]Newabstract!#REF!</definedName>
    <definedName name="_Mar28" localSheetId="8">[3]Newabstract!#REF!</definedName>
    <definedName name="_Mar28">[3]Newabstract!#REF!</definedName>
    <definedName name="_Mar30" localSheetId="6">[3]Newabstract!#REF!</definedName>
    <definedName name="_Mar30" localSheetId="8">[3]Newabstract!#REF!</definedName>
    <definedName name="_Mar30">[3]Newabstract!#REF!</definedName>
    <definedName name="_Mar31" localSheetId="6">[3]Newabstract!#REF!</definedName>
    <definedName name="_Mar31" localSheetId="8">[3]Newabstract!#REF!</definedName>
    <definedName name="_Mar31">[3]Newabstract!#REF!</definedName>
    <definedName name="_May1">[4]MeritOrder!$C$419:$H$459</definedName>
    <definedName name="_no1" localSheetId="6" hidden="1">{"pl_t&amp;d",#N/A,FALSE,"p&amp;l_t&amp;D_01_02 (2)"}</definedName>
    <definedName name="_no1" localSheetId="7" hidden="1">{"pl_t&amp;d",#N/A,FALSE,"p&amp;l_t&amp;D_01_02 (2)"}</definedName>
    <definedName name="_no1" localSheetId="0" hidden="1">{"pl_t&amp;d",#N/A,FALSE,"p&amp;l_t&amp;D_01_02 (2)"}</definedName>
    <definedName name="_no1" localSheetId="3" hidden="1">{"pl_t&amp;d",#N/A,FALSE,"p&amp;l_t&amp;D_01_02 (2)"}</definedName>
    <definedName name="_no1" localSheetId="8" hidden="1">{"pl_t&amp;d",#N/A,FALSE,"p&amp;l_t&amp;D_01_02 (2)"}</definedName>
    <definedName name="_no1" hidden="1">{"pl_t&amp;d",#N/A,FALSE,"p&amp;l_t&amp;D_01_02 (2)"}</definedName>
    <definedName name="_not1" localSheetId="6" hidden="1">{"pl_t&amp;d",#N/A,FALSE,"p&amp;l_t&amp;D_01_02 (2)"}</definedName>
    <definedName name="_not1" localSheetId="7" hidden="1">{"pl_t&amp;d",#N/A,FALSE,"p&amp;l_t&amp;D_01_02 (2)"}</definedName>
    <definedName name="_not1" localSheetId="0" hidden="1">{"pl_t&amp;d",#N/A,FALSE,"p&amp;l_t&amp;D_01_02 (2)"}</definedName>
    <definedName name="_not1" localSheetId="3" hidden="1">{"pl_t&amp;d",#N/A,FALSE,"p&amp;l_t&amp;D_01_02 (2)"}</definedName>
    <definedName name="_not1" localSheetId="8" hidden="1">{"pl_t&amp;d",#N/A,FALSE,"p&amp;l_t&amp;D_01_02 (2)"}</definedName>
    <definedName name="_not1" hidden="1">{"pl_t&amp;d",#N/A,FALSE,"p&amp;l_t&amp;D_01_02 (2)"}</definedName>
    <definedName name="_p1" localSheetId="6" hidden="1">{"pl_t&amp;d",#N/A,FALSE,"p&amp;l_t&amp;D_01_02 (2)"}</definedName>
    <definedName name="_p1" localSheetId="7" hidden="1">{"pl_t&amp;d",#N/A,FALSE,"p&amp;l_t&amp;D_01_02 (2)"}</definedName>
    <definedName name="_p1" localSheetId="0" hidden="1">{"pl_t&amp;d",#N/A,FALSE,"p&amp;l_t&amp;D_01_02 (2)"}</definedName>
    <definedName name="_p1" localSheetId="3" hidden="1">{"pl_t&amp;d",#N/A,FALSE,"p&amp;l_t&amp;D_01_02 (2)"}</definedName>
    <definedName name="_p1" localSheetId="8" hidden="1">{"pl_t&amp;d",#N/A,FALSE,"p&amp;l_t&amp;D_01_02 (2)"}</definedName>
    <definedName name="_p1" hidden="1">{"pl_t&amp;d",#N/A,FALSE,"p&amp;l_t&amp;D_01_02 (2)"}</definedName>
    <definedName name="_p2" localSheetId="6" hidden="1">{"pl_td_01_02",#N/A,FALSE,"p&amp;l_t&amp;D_01_02 (2)"}</definedName>
    <definedName name="_p2" localSheetId="7" hidden="1">{"pl_td_01_02",#N/A,FALSE,"p&amp;l_t&amp;D_01_02 (2)"}</definedName>
    <definedName name="_p2" localSheetId="0" hidden="1">{"pl_td_01_02",#N/A,FALSE,"p&amp;l_t&amp;D_01_02 (2)"}</definedName>
    <definedName name="_p2" localSheetId="3" hidden="1">{"pl_td_01_02",#N/A,FALSE,"p&amp;l_t&amp;D_01_02 (2)"}</definedName>
    <definedName name="_p2" localSheetId="8" hidden="1">{"pl_td_01_02",#N/A,FALSE,"p&amp;l_t&amp;D_01_02 (2)"}</definedName>
    <definedName name="_p2" hidden="1">{"pl_td_01_02",#N/A,FALSE,"p&amp;l_t&amp;D_01_02 (2)"}</definedName>
    <definedName name="_p3" localSheetId="6" hidden="1">{"pl_t&amp;d",#N/A,FALSE,"p&amp;l_t&amp;D_01_02 (2)"}</definedName>
    <definedName name="_p3" localSheetId="7" hidden="1">{"pl_t&amp;d",#N/A,FALSE,"p&amp;l_t&amp;D_01_02 (2)"}</definedName>
    <definedName name="_p3" localSheetId="0" hidden="1">{"pl_t&amp;d",#N/A,FALSE,"p&amp;l_t&amp;D_01_02 (2)"}</definedName>
    <definedName name="_p3" localSheetId="3" hidden="1">{"pl_t&amp;d",#N/A,FALSE,"p&amp;l_t&amp;D_01_02 (2)"}</definedName>
    <definedName name="_p3" localSheetId="8" hidden="1">{"pl_t&amp;d",#N/A,FALSE,"p&amp;l_t&amp;D_01_02 (2)"}</definedName>
    <definedName name="_p3" hidden="1">{"pl_t&amp;d",#N/A,FALSE,"p&amp;l_t&amp;D_01_02 (2)"}</definedName>
    <definedName name="_p4" localSheetId="6" hidden="1">{"pl_t&amp;d",#N/A,FALSE,"p&amp;l_t&amp;D_01_02 (2)"}</definedName>
    <definedName name="_p4" localSheetId="7" hidden="1">{"pl_t&amp;d",#N/A,FALSE,"p&amp;l_t&amp;D_01_02 (2)"}</definedName>
    <definedName name="_p4" localSheetId="0" hidden="1">{"pl_t&amp;d",#N/A,FALSE,"p&amp;l_t&amp;D_01_02 (2)"}</definedName>
    <definedName name="_p4" localSheetId="3" hidden="1">{"pl_t&amp;d",#N/A,FALSE,"p&amp;l_t&amp;D_01_02 (2)"}</definedName>
    <definedName name="_p4" localSheetId="8" hidden="1">{"pl_t&amp;d",#N/A,FALSE,"p&amp;l_t&amp;D_01_02 (2)"}</definedName>
    <definedName name="_p4" hidden="1">{"pl_t&amp;d",#N/A,FALSE,"p&amp;l_t&amp;D_01_02 (2)"}</definedName>
    <definedName name="_q2" localSheetId="6" hidden="1">{"pl_t&amp;d",#N/A,FALSE,"p&amp;l_t&amp;D_01_02 (2)"}</definedName>
    <definedName name="_q2" localSheetId="7" hidden="1">{"pl_t&amp;d",#N/A,FALSE,"p&amp;l_t&amp;D_01_02 (2)"}</definedName>
    <definedName name="_q2" localSheetId="0" hidden="1">{"pl_t&amp;d",#N/A,FALSE,"p&amp;l_t&amp;D_01_02 (2)"}</definedName>
    <definedName name="_q2" localSheetId="3" hidden="1">{"pl_t&amp;d",#N/A,FALSE,"p&amp;l_t&amp;D_01_02 (2)"}</definedName>
    <definedName name="_q2" localSheetId="8" hidden="1">{"pl_t&amp;d",#N/A,FALSE,"p&amp;l_t&amp;D_01_02 (2)"}</definedName>
    <definedName name="_q2" hidden="1">{"pl_t&amp;d",#N/A,FALSE,"p&amp;l_t&amp;D_01_02 (2)"}</definedName>
    <definedName name="_q3" localSheetId="6" hidden="1">{"pl_t&amp;d",#N/A,FALSE,"p&amp;l_t&amp;D_01_02 (2)"}</definedName>
    <definedName name="_q3" localSheetId="7" hidden="1">{"pl_t&amp;d",#N/A,FALSE,"p&amp;l_t&amp;D_01_02 (2)"}</definedName>
    <definedName name="_q3" localSheetId="0" hidden="1">{"pl_t&amp;d",#N/A,FALSE,"p&amp;l_t&amp;D_01_02 (2)"}</definedName>
    <definedName name="_q3" localSheetId="3" hidden="1">{"pl_t&amp;d",#N/A,FALSE,"p&amp;l_t&amp;D_01_02 (2)"}</definedName>
    <definedName name="_q3" localSheetId="8" hidden="1">{"pl_t&amp;d",#N/A,FALSE,"p&amp;l_t&amp;D_01_02 (2)"}</definedName>
    <definedName name="_q3" hidden="1">{"pl_t&amp;d",#N/A,FALSE,"p&amp;l_t&amp;D_01_02 (2)"}</definedName>
    <definedName name="_s1" localSheetId="6" hidden="1">{"pl_t&amp;d",#N/A,FALSE,"p&amp;l_t&amp;D_01_02 (2)"}</definedName>
    <definedName name="_s1" localSheetId="7" hidden="1">{"pl_t&amp;d",#N/A,FALSE,"p&amp;l_t&amp;D_01_02 (2)"}</definedName>
    <definedName name="_s1" localSheetId="0" hidden="1">{"pl_t&amp;d",#N/A,FALSE,"p&amp;l_t&amp;D_01_02 (2)"}</definedName>
    <definedName name="_s1" localSheetId="3" hidden="1">{"pl_t&amp;d",#N/A,FALSE,"p&amp;l_t&amp;D_01_02 (2)"}</definedName>
    <definedName name="_s1" localSheetId="8" hidden="1">{"pl_t&amp;d",#N/A,FALSE,"p&amp;l_t&amp;D_01_02 (2)"}</definedName>
    <definedName name="_s1" hidden="1">{"pl_t&amp;d",#N/A,FALSE,"p&amp;l_t&amp;D_01_02 (2)"}</definedName>
    <definedName name="_s2" localSheetId="6" hidden="1">{"pl_t&amp;d",#N/A,FALSE,"p&amp;l_t&amp;D_01_02 (2)"}</definedName>
    <definedName name="_s2" localSheetId="7" hidden="1">{"pl_t&amp;d",#N/A,FALSE,"p&amp;l_t&amp;D_01_02 (2)"}</definedName>
    <definedName name="_s2" localSheetId="0" hidden="1">{"pl_t&amp;d",#N/A,FALSE,"p&amp;l_t&amp;D_01_02 (2)"}</definedName>
    <definedName name="_s2" localSheetId="3" hidden="1">{"pl_t&amp;d",#N/A,FALSE,"p&amp;l_t&amp;D_01_02 (2)"}</definedName>
    <definedName name="_s2" localSheetId="8" hidden="1">{"pl_t&amp;d",#N/A,FALSE,"p&amp;l_t&amp;D_01_02 (2)"}</definedName>
    <definedName name="_s2" hidden="1">{"pl_t&amp;d",#N/A,FALSE,"p&amp;l_t&amp;D_01_02 (2)"}</definedName>
    <definedName name="_ss1" localSheetId="6" hidden="1">{"pl_t&amp;d",#N/A,FALSE,"p&amp;l_t&amp;D_01_02 (2)"}</definedName>
    <definedName name="_ss1" localSheetId="7" hidden="1">{"pl_t&amp;d",#N/A,FALSE,"p&amp;l_t&amp;D_01_02 (2)"}</definedName>
    <definedName name="_ss1" localSheetId="0" hidden="1">{"pl_t&amp;d",#N/A,FALSE,"p&amp;l_t&amp;D_01_02 (2)"}</definedName>
    <definedName name="_ss1" localSheetId="3" hidden="1">{"pl_t&amp;d",#N/A,FALSE,"p&amp;l_t&amp;D_01_02 (2)"}</definedName>
    <definedName name="_ss1" localSheetId="8" hidden="1">{"pl_t&amp;d",#N/A,FALSE,"p&amp;l_t&amp;D_01_02 (2)"}</definedName>
    <definedName name="_ss1" hidden="1">{"pl_t&amp;d",#N/A,FALSE,"p&amp;l_t&amp;D_01_02 (2)"}</definedName>
    <definedName name="_ttt1" localSheetId="6" hidden="1">{"pl_t&amp;d",#N/A,FALSE,"p&amp;l_t&amp;D_01_02 (2)"}</definedName>
    <definedName name="_ttt1" localSheetId="7" hidden="1">{"pl_t&amp;d",#N/A,FALSE,"p&amp;l_t&amp;D_01_02 (2)"}</definedName>
    <definedName name="_ttt1" localSheetId="0" hidden="1">{"pl_t&amp;d",#N/A,FALSE,"p&amp;l_t&amp;D_01_02 (2)"}</definedName>
    <definedName name="_ttt1" localSheetId="3" hidden="1">{"pl_t&amp;d",#N/A,FALSE,"p&amp;l_t&amp;D_01_02 (2)"}</definedName>
    <definedName name="_ttt1" localSheetId="8" hidden="1">{"pl_t&amp;d",#N/A,FALSE,"p&amp;l_t&amp;D_01_02 (2)"}</definedName>
    <definedName name="_ttt1" hidden="1">{"pl_t&amp;d",#N/A,FALSE,"p&amp;l_t&amp;D_01_02 (2)"}</definedName>
    <definedName name="a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1000000___0">#REF!</definedName>
    <definedName name="aa" localSheetId="6" hidden="1">{"pl_t&amp;d",#N/A,FALSE,"p&amp;l_t&amp;D_01_02 (2)"}</definedName>
    <definedName name="aa" localSheetId="7" hidden="1">{"pl_t&amp;d",#N/A,FALSE,"p&amp;l_t&amp;D_01_02 (2)"}</definedName>
    <definedName name="aa" localSheetId="0" hidden="1">{"pl_t&amp;d",#N/A,FALSE,"p&amp;l_t&amp;D_01_02 (2)"}</definedName>
    <definedName name="aa" localSheetId="3" hidden="1">{"pl_t&amp;d",#N/A,FALSE,"p&amp;l_t&amp;D_01_02 (2)"}</definedName>
    <definedName name="aa" localSheetId="8" hidden="1">{"pl_t&amp;d",#N/A,FALSE,"p&amp;l_t&amp;D_01_02 (2)"}</definedName>
    <definedName name="aa" hidden="1">{"pl_t&amp;d",#N/A,FALSE,"p&amp;l_t&amp;D_01_02 (2)"}</definedName>
    <definedName name="abb" localSheetId="6" hidden="1">{"pl_t&amp;d",#N/A,FALSE,"p&amp;l_t&amp;D_01_02 (2)"}</definedName>
    <definedName name="abb" localSheetId="7" hidden="1">{"pl_t&amp;d",#N/A,FALSE,"p&amp;l_t&amp;D_01_02 (2)"}</definedName>
    <definedName name="abb" localSheetId="0" hidden="1">{"pl_t&amp;d",#N/A,FALSE,"p&amp;l_t&amp;D_01_02 (2)"}</definedName>
    <definedName name="abb" localSheetId="3" hidden="1">{"pl_t&amp;d",#N/A,FALSE,"p&amp;l_t&amp;D_01_02 (2)"}</definedName>
    <definedName name="abb" localSheetId="8" hidden="1">{"pl_t&amp;d",#N/A,FALSE,"p&amp;l_t&amp;D_01_02 (2)"}</definedName>
    <definedName name="abb" hidden="1">{"pl_t&amp;d",#N/A,FALSE,"p&amp;l_t&amp;D_01_02 (2)"}</definedName>
    <definedName name="abc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stract1" localSheetId="6" hidden="1">{"pl_t&amp;d",#N/A,FALSE,"p&amp;l_t&amp;D_01_02 (2)"}</definedName>
    <definedName name="abstract1" localSheetId="7" hidden="1">{"pl_t&amp;d",#N/A,FALSE,"p&amp;l_t&amp;D_01_02 (2)"}</definedName>
    <definedName name="abstract1" localSheetId="0" hidden="1">{"pl_t&amp;d",#N/A,FALSE,"p&amp;l_t&amp;D_01_02 (2)"}</definedName>
    <definedName name="abstract1" localSheetId="3" hidden="1">{"pl_t&amp;d",#N/A,FALSE,"p&amp;l_t&amp;D_01_02 (2)"}</definedName>
    <definedName name="abstract1" localSheetId="8" hidden="1">{"pl_t&amp;d",#N/A,FALSE,"p&amp;l_t&amp;D_01_02 (2)"}</definedName>
    <definedName name="abstract1" hidden="1">{"pl_t&amp;d",#N/A,FALSE,"p&amp;l_t&amp;D_01_02 (2)"}</definedName>
    <definedName name="abx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gri">#REF!</definedName>
    <definedName name="amar" localSheetId="6" hidden="1">{"pl_t&amp;d",#N/A,FALSE,"p&amp;l_t&amp;D_01_02 (2)"}</definedName>
    <definedName name="amar" localSheetId="7" hidden="1">{"pl_t&amp;d",#N/A,FALSE,"p&amp;l_t&amp;D_01_02 (2)"}</definedName>
    <definedName name="amar" localSheetId="0" hidden="1">{"pl_t&amp;d",#N/A,FALSE,"p&amp;l_t&amp;D_01_02 (2)"}</definedName>
    <definedName name="amar" localSheetId="3" hidden="1">{"pl_t&amp;d",#N/A,FALSE,"p&amp;l_t&amp;D_01_02 (2)"}</definedName>
    <definedName name="amar" localSheetId="8" hidden="1">{"pl_t&amp;d",#N/A,FALSE,"p&amp;l_t&amp;D_01_02 (2)"}</definedName>
    <definedName name="amar" hidden="1">{"pl_t&amp;d",#N/A,FALSE,"p&amp;l_t&amp;D_01_02 (2)"}</definedName>
    <definedName name="an" localSheetId="6" hidden="1">{"pl_t&amp;d",#N/A,FALSE,"p&amp;l_t&amp;D_01_02 (2)"}</definedName>
    <definedName name="an" localSheetId="7" hidden="1">{"pl_t&amp;d",#N/A,FALSE,"p&amp;l_t&amp;D_01_02 (2)"}</definedName>
    <definedName name="an" localSheetId="0" hidden="1">{"pl_t&amp;d",#N/A,FALSE,"p&amp;l_t&amp;D_01_02 (2)"}</definedName>
    <definedName name="an" localSheetId="3" hidden="1">{"pl_t&amp;d",#N/A,FALSE,"p&amp;l_t&amp;D_01_02 (2)"}</definedName>
    <definedName name="an" localSheetId="8" hidden="1">{"pl_t&amp;d",#N/A,FALSE,"p&amp;l_t&amp;D_01_02 (2)"}</definedName>
    <definedName name="an" hidden="1">{"pl_t&amp;d",#N/A,FALSE,"p&amp;l_t&amp;D_01_02 (2)"}</definedName>
    <definedName name="Apr02___0" localSheetId="6">[3]Newabstract!#REF!</definedName>
    <definedName name="Apr02___0" localSheetId="8">[3]Newabstract!#REF!</definedName>
    <definedName name="Apr02___0">[3]Newabstract!#REF!</definedName>
    <definedName name="Apr03___0" localSheetId="6">[3]Newabstract!#REF!</definedName>
    <definedName name="Apr03___0" localSheetId="8">[3]Newabstract!#REF!</definedName>
    <definedName name="Apr03___0">[3]Newabstract!#REF!</definedName>
    <definedName name="Apr04___0" localSheetId="6">[3]Newabstract!#REF!</definedName>
    <definedName name="Apr04___0" localSheetId="8">[3]Newabstract!#REF!</definedName>
    <definedName name="Apr04___0">[3]Newabstract!#REF!</definedName>
    <definedName name="Apr05___0" localSheetId="6">[3]Newabstract!#REF!</definedName>
    <definedName name="Apr05___0" localSheetId="8">[3]Newabstract!#REF!</definedName>
    <definedName name="Apr05___0">[3]Newabstract!#REF!</definedName>
    <definedName name="Apr06___0" localSheetId="6">[3]Newabstract!#REF!</definedName>
    <definedName name="Apr06___0" localSheetId="8">[3]Newabstract!#REF!</definedName>
    <definedName name="Apr06___0">[3]Newabstract!#REF!</definedName>
    <definedName name="Apr07___0" localSheetId="6">[3]Newabstract!#REF!</definedName>
    <definedName name="Apr07___0" localSheetId="8">[3]Newabstract!#REF!</definedName>
    <definedName name="Apr07___0">[3]Newabstract!#REF!</definedName>
    <definedName name="Apr08___0" localSheetId="6">[3]Newabstract!#REF!</definedName>
    <definedName name="Apr08___0" localSheetId="8">[3]Newabstract!#REF!</definedName>
    <definedName name="Apr08___0">[3]Newabstract!#REF!</definedName>
    <definedName name="Apr09___0" localSheetId="6">[3]Newabstract!#REF!</definedName>
    <definedName name="Apr09___0" localSheetId="8">[3]Newabstract!#REF!</definedName>
    <definedName name="Apr09___0">[3]Newabstract!#REF!</definedName>
    <definedName name="Apr10___0" localSheetId="6">[3]Newabstract!#REF!</definedName>
    <definedName name="Apr10___0" localSheetId="8">[3]Newabstract!#REF!</definedName>
    <definedName name="Apr10___0">[3]Newabstract!#REF!</definedName>
    <definedName name="Apr11___0" localSheetId="6">[3]Newabstract!#REF!</definedName>
    <definedName name="Apr11___0" localSheetId="8">[3]Newabstract!#REF!</definedName>
    <definedName name="Apr11___0">[3]Newabstract!#REF!</definedName>
    <definedName name="Apr13___0" localSheetId="6">[3]Newabstract!#REF!</definedName>
    <definedName name="Apr13___0" localSheetId="8">[3]Newabstract!#REF!</definedName>
    <definedName name="Apr13___0">[3]Newabstract!#REF!</definedName>
    <definedName name="Apr14___0" localSheetId="6">[3]Newabstract!#REF!</definedName>
    <definedName name="Apr14___0" localSheetId="8">[3]Newabstract!#REF!</definedName>
    <definedName name="Apr14___0">[3]Newabstract!#REF!</definedName>
    <definedName name="Apr15___0" localSheetId="6">[3]Newabstract!#REF!</definedName>
    <definedName name="Apr15___0" localSheetId="8">[3]Newabstract!#REF!</definedName>
    <definedName name="Apr15___0">[3]Newabstract!#REF!</definedName>
    <definedName name="Apr16___0" localSheetId="6">[3]Newabstract!#REF!</definedName>
    <definedName name="Apr16___0" localSheetId="8">[3]Newabstract!#REF!</definedName>
    <definedName name="Apr16___0">[3]Newabstract!#REF!</definedName>
    <definedName name="Apr17___0" localSheetId="6">[3]Newabstract!#REF!</definedName>
    <definedName name="Apr17___0" localSheetId="8">[3]Newabstract!#REF!</definedName>
    <definedName name="Apr17___0">[3]Newabstract!#REF!</definedName>
    <definedName name="Apr20___0" localSheetId="6">[3]Newabstract!#REF!</definedName>
    <definedName name="Apr20___0" localSheetId="8">[3]Newabstract!#REF!</definedName>
    <definedName name="Apr20___0">[3]Newabstract!#REF!</definedName>
    <definedName name="Apr21___0" localSheetId="6">[3]Newabstract!#REF!</definedName>
    <definedName name="Apr21___0" localSheetId="8">[3]Newabstract!#REF!</definedName>
    <definedName name="Apr21___0">[3]Newabstract!#REF!</definedName>
    <definedName name="Apr22___0" localSheetId="6">[3]Newabstract!#REF!</definedName>
    <definedName name="Apr22___0" localSheetId="8">[3]Newabstract!#REF!</definedName>
    <definedName name="Apr22___0">[3]Newabstract!#REF!</definedName>
    <definedName name="Apr23___0" localSheetId="6">[3]Newabstract!#REF!</definedName>
    <definedName name="Apr23___0" localSheetId="8">[3]Newabstract!#REF!</definedName>
    <definedName name="Apr23___0">[3]Newabstract!#REF!</definedName>
    <definedName name="Apr24___0" localSheetId="6">[3]Newabstract!#REF!</definedName>
    <definedName name="Apr24___0" localSheetId="8">[3]Newabstract!#REF!</definedName>
    <definedName name="Apr24___0">[3]Newabstract!#REF!</definedName>
    <definedName name="Apr27___0" localSheetId="6">[3]Newabstract!#REF!</definedName>
    <definedName name="Apr27___0" localSheetId="8">[3]Newabstract!#REF!</definedName>
    <definedName name="Apr27___0">[3]Newabstract!#REF!</definedName>
    <definedName name="Apr28___0" localSheetId="6">[3]Newabstract!#REF!</definedName>
    <definedName name="Apr28___0" localSheetId="8">[3]Newabstract!#REF!</definedName>
    <definedName name="Apr28___0">[3]Newabstract!#REF!</definedName>
    <definedName name="Apr29___0" localSheetId="6">[3]Newabstract!#REF!</definedName>
    <definedName name="Apr29___0" localSheetId="8">[3]Newabstract!#REF!</definedName>
    <definedName name="Apr29___0">[3]Newabstract!#REF!</definedName>
    <definedName name="Apr30___0" localSheetId="6">[3]Newabstract!#REF!</definedName>
    <definedName name="Apr30___0" localSheetId="8">[3]Newabstract!#REF!</definedName>
    <definedName name="Apr30___0">[3]Newabstract!#REF!</definedName>
    <definedName name="April1">[4]MeritOrder!$C$460:$H$500</definedName>
    <definedName name="AS" localSheetId="6" hidden="1">{"pl_t&amp;d",#N/A,FALSE,"p&amp;l_t&amp;D_01_02 (2)"}</definedName>
    <definedName name="AS" localSheetId="7" hidden="1">{"pl_t&amp;d",#N/A,FALSE,"p&amp;l_t&amp;D_01_02 (2)"}</definedName>
    <definedName name="AS" localSheetId="0" hidden="1">{"pl_t&amp;d",#N/A,FALSE,"p&amp;l_t&amp;D_01_02 (2)"}</definedName>
    <definedName name="AS" localSheetId="3" hidden="1">{"pl_t&amp;d",#N/A,FALSE,"p&amp;l_t&amp;D_01_02 (2)"}</definedName>
    <definedName name="AS" localSheetId="8" hidden="1">{"pl_t&amp;d",#N/A,FALSE,"p&amp;l_t&amp;D_01_02 (2)"}</definedName>
    <definedName name="AS" hidden="1">{"pl_t&amp;d",#N/A,FALSE,"p&amp;l_t&amp;D_01_02 (2)"}</definedName>
    <definedName name="August1">[4]MeritOrder!$C$296:$H$336</definedName>
    <definedName name="b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7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3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8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ab" localSheetId="6" hidden="1">{"pl_t&amp;d",#N/A,FALSE,"p&amp;l_t&amp;D_01_02 (2)"}</definedName>
    <definedName name="bab" localSheetId="7" hidden="1">{"pl_t&amp;d",#N/A,FALSE,"p&amp;l_t&amp;D_01_02 (2)"}</definedName>
    <definedName name="bab" localSheetId="0" hidden="1">{"pl_t&amp;d",#N/A,FALSE,"p&amp;l_t&amp;D_01_02 (2)"}</definedName>
    <definedName name="bab" localSheetId="3" hidden="1">{"pl_t&amp;d",#N/A,FALSE,"p&amp;l_t&amp;D_01_02 (2)"}</definedName>
    <definedName name="bab" localSheetId="8" hidden="1">{"pl_t&amp;d",#N/A,FALSE,"p&amp;l_t&amp;D_01_02 (2)"}</definedName>
    <definedName name="bab" hidden="1">{"pl_t&amp;d",#N/A,FALSE,"p&amp;l_t&amp;D_01_02 (2)"}</definedName>
    <definedName name="bdc" localSheetId="6" hidden="1">{"pl_t&amp;d",#N/A,FALSE,"p&amp;l_t&amp;D_01_02 (2)"}</definedName>
    <definedName name="bdc" localSheetId="7" hidden="1">{"pl_t&amp;d",#N/A,FALSE,"p&amp;l_t&amp;D_01_02 (2)"}</definedName>
    <definedName name="bdc" localSheetId="0" hidden="1">{"pl_t&amp;d",#N/A,FALSE,"p&amp;l_t&amp;D_01_02 (2)"}</definedName>
    <definedName name="bdc" localSheetId="3" hidden="1">{"pl_t&amp;d",#N/A,FALSE,"p&amp;l_t&amp;D_01_02 (2)"}</definedName>
    <definedName name="bdc" localSheetId="8" hidden="1">{"pl_t&amp;d",#N/A,FALSE,"p&amp;l_t&amp;D_01_02 (2)"}</definedName>
    <definedName name="bdc" hidden="1">{"pl_t&amp;d",#N/A,FALSE,"p&amp;l_t&amp;D_01_02 (2)"}</definedName>
    <definedName name="BUS">[5]Eviews!$B$2:$H$518</definedName>
    <definedName name="Business_Unit" localSheetId="6">[6]RevenueInput!#REF!</definedName>
    <definedName name="Business_Unit" localSheetId="8">[6]RevenueInput!#REF!</definedName>
    <definedName name="Business_Unit">[6]RevenueInput!#REF!</definedName>
    <definedName name="CASE" localSheetId="6" hidden="1">{"pl_t&amp;d",#N/A,FALSE,"p&amp;l_t&amp;D_01_02 (2)"}</definedName>
    <definedName name="CASE" localSheetId="7" hidden="1">{"pl_t&amp;d",#N/A,FALSE,"p&amp;l_t&amp;D_01_02 (2)"}</definedName>
    <definedName name="CASE" localSheetId="0" hidden="1">{"pl_t&amp;d",#N/A,FALSE,"p&amp;l_t&amp;D_01_02 (2)"}</definedName>
    <definedName name="CASE" localSheetId="3" hidden="1">{"pl_t&amp;d",#N/A,FALSE,"p&amp;l_t&amp;D_01_02 (2)"}</definedName>
    <definedName name="CASE" localSheetId="8" hidden="1">{"pl_t&amp;d",#N/A,FALSE,"p&amp;l_t&amp;D_01_02 (2)"}</definedName>
    <definedName name="CASE" hidden="1">{"pl_t&amp;d",#N/A,FALSE,"p&amp;l_t&amp;D_01_02 (2)"}</definedName>
    <definedName name="cm">#REF!</definedName>
    <definedName name="comm">#REF!</definedName>
    <definedName name="CompanyName">[6]cover1!$A$34</definedName>
    <definedName name="COPY" localSheetId="6" hidden="1">{"pl_t&amp;d",#N/A,FALSE,"p&amp;l_t&amp;D_01_02 (2)"}</definedName>
    <definedName name="COPY" localSheetId="7" hidden="1">{"pl_t&amp;d",#N/A,FALSE,"p&amp;l_t&amp;D_01_02 (2)"}</definedName>
    <definedName name="COPY" localSheetId="0" hidden="1">{"pl_t&amp;d",#N/A,FALSE,"p&amp;l_t&amp;D_01_02 (2)"}</definedName>
    <definedName name="COPY" localSheetId="3" hidden="1">{"pl_t&amp;d",#N/A,FALSE,"p&amp;l_t&amp;D_01_02 (2)"}</definedName>
    <definedName name="COPY" localSheetId="8" hidden="1">{"pl_t&amp;d",#N/A,FALSE,"p&amp;l_t&amp;D_01_02 (2)"}</definedName>
    <definedName name="COPY" hidden="1">{"pl_t&amp;d",#N/A,FALSE,"p&amp;l_t&amp;D_01_02 (2)"}</definedName>
    <definedName name="Criterion" localSheetId="8">#REF!</definedName>
    <definedName name="Criterion">#REF!</definedName>
    <definedName name="crore">[7]General!$A$7</definedName>
    <definedName name="CURVE" localSheetId="8">'[8]CURVE(1)'!$A$3:$C$274</definedName>
    <definedName name="CURVE">'[9]CURVE(1)'!$A$3:$C$274</definedName>
    <definedName name="d" localSheetId="6" hidden="1">{"pl_t&amp;d",#N/A,FALSE,"p&amp;l_t&amp;D_01_02 (2)"}</definedName>
    <definedName name="d" localSheetId="7" hidden="1">{"pl_t&amp;d",#N/A,FALSE,"p&amp;l_t&amp;D_01_02 (2)"}</definedName>
    <definedName name="d" localSheetId="0" hidden="1">{"pl_t&amp;d",#N/A,FALSE,"p&amp;l_t&amp;D_01_02 (2)"}</definedName>
    <definedName name="d" localSheetId="3" hidden="1">{"pl_t&amp;d",#N/A,FALSE,"p&amp;l_t&amp;D_01_02 (2)"}</definedName>
    <definedName name="d" localSheetId="8" hidden="1">{"pl_t&amp;d",#N/A,FALSE,"p&amp;l_t&amp;D_01_02 (2)"}</definedName>
    <definedName name="d" hidden="1">{"pl_t&amp;d",#N/A,FALSE,"p&amp;l_t&amp;D_01_02 (2)"}</definedName>
    <definedName name="_xlnm.Database" localSheetId="8">#REF!</definedName>
    <definedName name="_xlnm.Database">#REF!</definedName>
    <definedName name="DD" localSheetId="6" hidden="1">{"pl_t&amp;d",#N/A,FALSE,"p&amp;l_t&amp;D_01_02 (2)"}</definedName>
    <definedName name="DD" localSheetId="7" hidden="1">{"pl_t&amp;d",#N/A,FALSE,"p&amp;l_t&amp;D_01_02 (2)"}</definedName>
    <definedName name="DD" localSheetId="0" hidden="1">{"pl_t&amp;d",#N/A,FALSE,"p&amp;l_t&amp;D_01_02 (2)"}</definedName>
    <definedName name="DD" localSheetId="3" hidden="1">{"pl_t&amp;d",#N/A,FALSE,"p&amp;l_t&amp;D_01_02 (2)"}</definedName>
    <definedName name="DD" localSheetId="8" hidden="1">{"pl_t&amp;d",#N/A,FALSE,"p&amp;l_t&amp;D_01_02 (2)"}</definedName>
    <definedName name="DD" hidden="1">{"pl_t&amp;d",#N/A,FALSE,"p&amp;l_t&amp;D_01_02 (2)"}</definedName>
    <definedName name="DDD">[10]Bus_ID!$B$2:$E$494</definedName>
    <definedName name="ddds" localSheetId="6" hidden="1">{"pl_t&amp;d",#N/A,FALSE,"p&amp;l_t&amp;D_01_02 (2)"}</definedName>
    <definedName name="ddds" localSheetId="7" hidden="1">{"pl_t&amp;d",#N/A,FALSE,"p&amp;l_t&amp;D_01_02 (2)"}</definedName>
    <definedName name="ddds" localSheetId="0" hidden="1">{"pl_t&amp;d",#N/A,FALSE,"p&amp;l_t&amp;D_01_02 (2)"}</definedName>
    <definedName name="ddds" localSheetId="3" hidden="1">{"pl_t&amp;d",#N/A,FALSE,"p&amp;l_t&amp;D_01_02 (2)"}</definedName>
    <definedName name="ddds" localSheetId="8" hidden="1">{"pl_t&amp;d",#N/A,FALSE,"p&amp;l_t&amp;D_01_02 (2)"}</definedName>
    <definedName name="ddds" hidden="1">{"pl_t&amp;d",#N/A,FALSE,"p&amp;l_t&amp;D_01_02 (2)"}</definedName>
    <definedName name="Demand" localSheetId="6" hidden="1">{"pl_t&amp;d",#N/A,FALSE,"p&amp;l_t&amp;D_01_02 (2)"}</definedName>
    <definedName name="Demand" localSheetId="7" hidden="1">{"pl_t&amp;d",#N/A,FALSE,"p&amp;l_t&amp;D_01_02 (2)"}</definedName>
    <definedName name="Demand" localSheetId="0" hidden="1">{"pl_t&amp;d",#N/A,FALSE,"p&amp;l_t&amp;D_01_02 (2)"}</definedName>
    <definedName name="Demand" localSheetId="3" hidden="1">{"pl_t&amp;d",#N/A,FALSE,"p&amp;l_t&amp;D_01_02 (2)"}</definedName>
    <definedName name="Demand" localSheetId="8" hidden="1">{"pl_t&amp;d",#N/A,FALSE,"p&amp;l_t&amp;D_01_02 (2)"}</definedName>
    <definedName name="Demand" hidden="1">{"pl_t&amp;d",#N/A,FALSE,"p&amp;l_t&amp;D_01_02 (2)"}</definedName>
    <definedName name="dfdfd" localSheetId="6" hidden="1">{"pl_t&amp;d",#N/A,FALSE,"p&amp;l_t&amp;D_01_02 (2)"}</definedName>
    <definedName name="dfdfd" localSheetId="7" hidden="1">{"pl_t&amp;d",#N/A,FALSE,"p&amp;l_t&amp;D_01_02 (2)"}</definedName>
    <definedName name="dfdfd" localSheetId="0" hidden="1">{"pl_t&amp;d",#N/A,FALSE,"p&amp;l_t&amp;D_01_02 (2)"}</definedName>
    <definedName name="dfdfd" localSheetId="3" hidden="1">{"pl_t&amp;d",#N/A,FALSE,"p&amp;l_t&amp;D_01_02 (2)"}</definedName>
    <definedName name="dfdfd" localSheetId="8" hidden="1">{"pl_t&amp;d",#N/A,FALSE,"p&amp;l_t&amp;D_01_02 (2)"}</definedName>
    <definedName name="dfdfd" hidden="1">{"pl_t&amp;d",#N/A,FALSE,"p&amp;l_t&amp;D_01_02 (2)"}</definedName>
    <definedName name="dfdfdf" localSheetId="6" hidden="1">{"pl_t&amp;d",#N/A,FALSE,"p&amp;l_t&amp;D_01_02 (2)"}</definedName>
    <definedName name="dfdfdf" localSheetId="7" hidden="1">{"pl_t&amp;d",#N/A,FALSE,"p&amp;l_t&amp;D_01_02 (2)"}</definedName>
    <definedName name="dfdfdf" localSheetId="0" hidden="1">{"pl_t&amp;d",#N/A,FALSE,"p&amp;l_t&amp;D_01_02 (2)"}</definedName>
    <definedName name="dfdfdf" localSheetId="3" hidden="1">{"pl_t&amp;d",#N/A,FALSE,"p&amp;l_t&amp;D_01_02 (2)"}</definedName>
    <definedName name="dfdfdf" localSheetId="8" hidden="1">{"pl_t&amp;d",#N/A,FALSE,"p&amp;l_t&amp;D_01_02 (2)"}</definedName>
    <definedName name="dfdfdf" hidden="1">{"pl_t&amp;d",#N/A,FALSE,"p&amp;l_t&amp;D_01_02 (2)"}</definedName>
    <definedName name="dfdfdfd" localSheetId="6" hidden="1">{"pl_t&amp;d",#N/A,FALSE,"p&amp;l_t&amp;D_01_02 (2)"}</definedName>
    <definedName name="dfdfdfd" localSheetId="7" hidden="1">{"pl_t&amp;d",#N/A,FALSE,"p&amp;l_t&amp;D_01_02 (2)"}</definedName>
    <definedName name="dfdfdfd" localSheetId="0" hidden="1">{"pl_t&amp;d",#N/A,FALSE,"p&amp;l_t&amp;D_01_02 (2)"}</definedName>
    <definedName name="dfdfdfd" localSheetId="3" hidden="1">{"pl_t&amp;d",#N/A,FALSE,"p&amp;l_t&amp;D_01_02 (2)"}</definedName>
    <definedName name="dfdfdfd" localSheetId="8" hidden="1">{"pl_t&amp;d",#N/A,FALSE,"p&amp;l_t&amp;D_01_02 (2)"}</definedName>
    <definedName name="dfdfdfd" hidden="1">{"pl_t&amp;d",#N/A,FALSE,"p&amp;l_t&amp;D_01_02 (2)"}</definedName>
    <definedName name="Discom1F1">#REF!</definedName>
    <definedName name="Discom1F2">#REF!</definedName>
    <definedName name="Discom1F3">#REF!</definedName>
    <definedName name="Discom1F4">#REF!</definedName>
    <definedName name="Discom1F6">#REF!</definedName>
    <definedName name="Discom2F1">#REF!</definedName>
    <definedName name="Discom2F2">#REF!</definedName>
    <definedName name="Discom2F3">#REF!</definedName>
    <definedName name="Discom2F4">#REF!</definedName>
    <definedName name="Discom2F6">#REF!</definedName>
    <definedName name="DISTRICT">[11]District!$B$3:$D$26</definedName>
    <definedName name="dom">#REF!</definedName>
    <definedName name="drawal" localSheetId="6" hidden="1">{"pl_t&amp;d",#N/A,FALSE,"p&amp;l_t&amp;D_01_02 (2)"}</definedName>
    <definedName name="drawal" localSheetId="7" hidden="1">{"pl_t&amp;d",#N/A,FALSE,"p&amp;l_t&amp;D_01_02 (2)"}</definedName>
    <definedName name="drawal" localSheetId="0" hidden="1">{"pl_t&amp;d",#N/A,FALSE,"p&amp;l_t&amp;D_01_02 (2)"}</definedName>
    <definedName name="drawal" localSheetId="3" hidden="1">{"pl_t&amp;d",#N/A,FALSE,"p&amp;l_t&amp;D_01_02 (2)"}</definedName>
    <definedName name="drawal" localSheetId="8" hidden="1">{"pl_t&amp;d",#N/A,FALSE,"p&amp;l_t&amp;D_01_02 (2)"}</definedName>
    <definedName name="drawal" hidden="1">{"pl_t&amp;d",#N/A,FALSE,"p&amp;l_t&amp;D_01_02 (2)"}</definedName>
    <definedName name="drawal1" localSheetId="6" hidden="1">{"pl_t&amp;d",#N/A,FALSE,"p&amp;l_t&amp;D_01_02 (2)"}</definedName>
    <definedName name="drawal1" localSheetId="7" hidden="1">{"pl_t&amp;d",#N/A,FALSE,"p&amp;l_t&amp;D_01_02 (2)"}</definedName>
    <definedName name="drawal1" localSheetId="0" hidden="1">{"pl_t&amp;d",#N/A,FALSE,"p&amp;l_t&amp;D_01_02 (2)"}</definedName>
    <definedName name="drawal1" localSheetId="3" hidden="1">{"pl_t&amp;d",#N/A,FALSE,"p&amp;l_t&amp;D_01_02 (2)"}</definedName>
    <definedName name="drawal1" localSheetId="8" hidden="1">{"pl_t&amp;d",#N/A,FALSE,"p&amp;l_t&amp;D_01_02 (2)"}</definedName>
    <definedName name="drawal1" hidden="1">{"pl_t&amp;d",#N/A,FALSE,"p&amp;l_t&amp;D_01_02 (2)"}</definedName>
    <definedName name="dum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" localSheetId="6" hidden="1">{"pl_t&amp;d",#N/A,FALSE,"p&amp;l_t&amp;D_01_02 (2)"}</definedName>
    <definedName name="e" localSheetId="7" hidden="1">{"pl_t&amp;d",#N/A,FALSE,"p&amp;l_t&amp;D_01_02 (2)"}</definedName>
    <definedName name="e" localSheetId="0" hidden="1">{"pl_t&amp;d",#N/A,FALSE,"p&amp;l_t&amp;D_01_02 (2)"}</definedName>
    <definedName name="e" localSheetId="3" hidden="1">{"pl_t&amp;d",#N/A,FALSE,"p&amp;l_t&amp;D_01_02 (2)"}</definedName>
    <definedName name="e" localSheetId="8" hidden="1">{"pl_t&amp;d",#N/A,FALSE,"p&amp;l_t&amp;D_01_02 (2)"}</definedName>
    <definedName name="e" hidden="1">{"pl_t&amp;d",#N/A,FALSE,"p&amp;l_t&amp;D_01_02 (2)"}</definedName>
    <definedName name="er" localSheetId="6" hidden="1">{"pl_t&amp;d",#N/A,FALSE,"p&amp;l_t&amp;D_01_02 (2)"}</definedName>
    <definedName name="er" localSheetId="7" hidden="1">{"pl_t&amp;d",#N/A,FALSE,"p&amp;l_t&amp;D_01_02 (2)"}</definedName>
    <definedName name="er" localSheetId="0" hidden="1">{"pl_t&amp;d",#N/A,FALSE,"p&amp;l_t&amp;D_01_02 (2)"}</definedName>
    <definedName name="er" localSheetId="3" hidden="1">{"pl_t&amp;d",#N/A,FALSE,"p&amp;l_t&amp;D_01_02 (2)"}</definedName>
    <definedName name="er" localSheetId="8" hidden="1">{"pl_t&amp;d",#N/A,FALSE,"p&amp;l_t&amp;D_01_02 (2)"}</definedName>
    <definedName name="er" hidden="1">{"pl_t&amp;d",#N/A,FALSE,"p&amp;l_t&amp;D_01_02 (2)"}</definedName>
    <definedName name="ewtq" localSheetId="6" hidden="1">{"pl_t&amp;d",#N/A,FALSE,"p&amp;l_t&amp;D_01_02 (2)"}</definedName>
    <definedName name="ewtq" localSheetId="7" hidden="1">{"pl_t&amp;d",#N/A,FALSE,"p&amp;l_t&amp;D_01_02 (2)"}</definedName>
    <definedName name="ewtq" localSheetId="0" hidden="1">{"pl_t&amp;d",#N/A,FALSE,"p&amp;l_t&amp;D_01_02 (2)"}</definedName>
    <definedName name="ewtq" localSheetId="3" hidden="1">{"pl_t&amp;d",#N/A,FALSE,"p&amp;l_t&amp;D_01_02 (2)"}</definedName>
    <definedName name="ewtq" localSheetId="8" hidden="1">{"pl_t&amp;d",#N/A,FALSE,"p&amp;l_t&amp;D_01_02 (2)"}</definedName>
    <definedName name="ewtq" hidden="1">{"pl_t&amp;d",#N/A,FALSE,"p&amp;l_t&amp;D_01_02 (2)"}</definedName>
    <definedName name="ewtqyewqdu" localSheetId="6" hidden="1">{"pl_t&amp;d",#N/A,FALSE,"p&amp;l_t&amp;D_01_02 (2)"}</definedName>
    <definedName name="ewtqyewqdu" localSheetId="7" hidden="1">{"pl_t&amp;d",#N/A,FALSE,"p&amp;l_t&amp;D_01_02 (2)"}</definedName>
    <definedName name="ewtqyewqdu" localSheetId="0" hidden="1">{"pl_t&amp;d",#N/A,FALSE,"p&amp;l_t&amp;D_01_02 (2)"}</definedName>
    <definedName name="ewtqyewqdu" localSheetId="3" hidden="1">{"pl_t&amp;d",#N/A,FALSE,"p&amp;l_t&amp;D_01_02 (2)"}</definedName>
    <definedName name="ewtqyewqdu" localSheetId="8" hidden="1">{"pl_t&amp;d",#N/A,FALSE,"p&amp;l_t&amp;D_01_02 (2)"}</definedName>
    <definedName name="ewtqyewqdu" hidden="1">{"pl_t&amp;d",#N/A,FALSE,"p&amp;l_t&amp;D_01_02 (2)"}</definedName>
    <definedName name="Excel_BuiltIn_Database_0">#REF!</definedName>
    <definedName name="fc" localSheetId="6" hidden="1">{"pl_td_01_02",#N/A,FALSE,"p&amp;l_t&amp;D_01_02 (2)"}</definedName>
    <definedName name="fc" localSheetId="7" hidden="1">{"pl_td_01_02",#N/A,FALSE,"p&amp;l_t&amp;D_01_02 (2)"}</definedName>
    <definedName name="fc" localSheetId="0" hidden="1">{"pl_td_01_02",#N/A,FALSE,"p&amp;l_t&amp;D_01_02 (2)"}</definedName>
    <definedName name="fc" localSheetId="3" hidden="1">{"pl_td_01_02",#N/A,FALSE,"p&amp;l_t&amp;D_01_02 (2)"}</definedName>
    <definedName name="fc" localSheetId="8" hidden="1">{"pl_td_01_02",#N/A,FALSE,"p&amp;l_t&amp;D_01_02 (2)"}</definedName>
    <definedName name="fc" hidden="1">{"pl_td_01_02",#N/A,FALSE,"p&amp;l_t&amp;D_01_02 (2)"}</definedName>
    <definedName name="FCUST" localSheetId="8">'[12]FORECAST-Est'!$B$4:$Q$27</definedName>
    <definedName name="FCUST">'[13]FORECAST-Est'!$B$4:$Q$27</definedName>
    <definedName name="fd" localSheetId="6" hidden="1">{"pl_t&amp;d",#N/A,FALSE,"p&amp;l_t&amp;D_01_02 (2)"}</definedName>
    <definedName name="fd" localSheetId="7" hidden="1">{"pl_t&amp;d",#N/A,FALSE,"p&amp;l_t&amp;D_01_02 (2)"}</definedName>
    <definedName name="fd" localSheetId="0" hidden="1">{"pl_t&amp;d",#N/A,FALSE,"p&amp;l_t&amp;D_01_02 (2)"}</definedName>
    <definedName name="fd" localSheetId="3" hidden="1">{"pl_t&amp;d",#N/A,FALSE,"p&amp;l_t&amp;D_01_02 (2)"}</definedName>
    <definedName name="fd" localSheetId="8" hidden="1">{"pl_t&amp;d",#N/A,FALSE,"p&amp;l_t&amp;D_01_02 (2)"}</definedName>
    <definedName name="fd" hidden="1">{"pl_t&amp;d",#N/A,FALSE,"p&amp;l_t&amp;D_01_02 (2)"}</definedName>
    <definedName name="fdgd" localSheetId="6" hidden="1">{"pl_t&amp;d",#N/A,FALSE,"p&amp;l_t&amp;D_01_02 (2)"}</definedName>
    <definedName name="fdgd" localSheetId="7" hidden="1">{"pl_t&amp;d",#N/A,FALSE,"p&amp;l_t&amp;D_01_02 (2)"}</definedName>
    <definedName name="fdgd" localSheetId="0" hidden="1">{"pl_t&amp;d",#N/A,FALSE,"p&amp;l_t&amp;D_01_02 (2)"}</definedName>
    <definedName name="fdgd" localSheetId="3" hidden="1">{"pl_t&amp;d",#N/A,FALSE,"p&amp;l_t&amp;D_01_02 (2)"}</definedName>
    <definedName name="fdgd" localSheetId="8" hidden="1">{"pl_t&amp;d",#N/A,FALSE,"p&amp;l_t&amp;D_01_02 (2)"}</definedName>
    <definedName name="fdgd" hidden="1">{"pl_t&amp;d",#N/A,FALSE,"p&amp;l_t&amp;D_01_02 (2)"}</definedName>
    <definedName name="ff" localSheetId="6" hidden="1">{"pl_t&amp;d",#N/A,FALSE,"p&amp;l_t&amp;D_01_02 (2)"}</definedName>
    <definedName name="ff" localSheetId="7" hidden="1">{"pl_t&amp;d",#N/A,FALSE,"p&amp;l_t&amp;D_01_02 (2)"}</definedName>
    <definedName name="ff" localSheetId="0" hidden="1">{"pl_t&amp;d",#N/A,FALSE,"p&amp;l_t&amp;D_01_02 (2)"}</definedName>
    <definedName name="ff" localSheetId="3" hidden="1">{"pl_t&amp;d",#N/A,FALSE,"p&amp;l_t&amp;D_01_02 (2)"}</definedName>
    <definedName name="ff" localSheetId="8" hidden="1">{"pl_t&amp;d",#N/A,FALSE,"p&amp;l_t&amp;D_01_02 (2)"}</definedName>
    <definedName name="ff" hidden="1">{"pl_t&amp;d",#N/A,FALSE,"p&amp;l_t&amp;D_01_02 (2)"}</definedName>
    <definedName name="fgfdgfdgd" localSheetId="6" hidden="1">{"pl_t&amp;d",#N/A,FALSE,"p&amp;l_t&amp;D_01_02 (2)"}</definedName>
    <definedName name="fgfdgfdgd" localSheetId="7" hidden="1">{"pl_t&amp;d",#N/A,FALSE,"p&amp;l_t&amp;D_01_02 (2)"}</definedName>
    <definedName name="fgfdgfdgd" localSheetId="0" hidden="1">{"pl_t&amp;d",#N/A,FALSE,"p&amp;l_t&amp;D_01_02 (2)"}</definedName>
    <definedName name="fgfdgfdgd" localSheetId="3" hidden="1">{"pl_t&amp;d",#N/A,FALSE,"p&amp;l_t&amp;D_01_02 (2)"}</definedName>
    <definedName name="fgfdgfdgd" localSheetId="8" hidden="1">{"pl_t&amp;d",#N/A,FALSE,"p&amp;l_t&amp;D_01_02 (2)"}</definedName>
    <definedName name="fgfdgfdgd" hidden="1">{"pl_t&amp;d",#N/A,FALSE,"p&amp;l_t&amp;D_01_02 (2)"}</definedName>
    <definedName name="fgh" localSheetId="6" hidden="1">{"pl_td_01_02",#N/A,FALSE,"p&amp;l_t&amp;D_01_02 (2)"}</definedName>
    <definedName name="fgh" localSheetId="7" hidden="1">{"pl_td_01_02",#N/A,FALSE,"p&amp;l_t&amp;D_01_02 (2)"}</definedName>
    <definedName name="fgh" localSheetId="0" hidden="1">{"pl_td_01_02",#N/A,FALSE,"p&amp;l_t&amp;D_01_02 (2)"}</definedName>
    <definedName name="fgh" localSheetId="3" hidden="1">{"pl_td_01_02",#N/A,FALSE,"p&amp;l_t&amp;D_01_02 (2)"}</definedName>
    <definedName name="fgh" localSheetId="8" hidden="1">{"pl_td_01_02",#N/A,FALSE,"p&amp;l_t&amp;D_01_02 (2)"}</definedName>
    <definedName name="fgh" hidden="1">{"pl_td_01_02",#N/A,FALSE,"p&amp;l_t&amp;D_01_02 (2)"}</definedName>
    <definedName name="fhghg" localSheetId="6" hidden="1">{"pl_td_01_02",#N/A,FALSE,"p&amp;l_t&amp;D_01_02 (2)"}</definedName>
    <definedName name="fhghg" localSheetId="7" hidden="1">{"pl_td_01_02",#N/A,FALSE,"p&amp;l_t&amp;D_01_02 (2)"}</definedName>
    <definedName name="fhghg" localSheetId="0" hidden="1">{"pl_td_01_02",#N/A,FALSE,"p&amp;l_t&amp;D_01_02 (2)"}</definedName>
    <definedName name="fhghg" localSheetId="3" hidden="1">{"pl_td_01_02",#N/A,FALSE,"p&amp;l_t&amp;D_01_02 (2)"}</definedName>
    <definedName name="fhghg" localSheetId="8" hidden="1">{"pl_td_01_02",#N/A,FALSE,"p&amp;l_t&amp;D_01_02 (2)"}</definedName>
    <definedName name="fhghg" hidden="1">{"pl_td_01_02",#N/A,FALSE,"p&amp;l_t&amp;D_01_02 (2)"}</definedName>
    <definedName name="FMW" localSheetId="8">'[12]FORECAST-Est'!$B$33:$Q$56</definedName>
    <definedName name="FMW">'[13]FORECAST-Est'!$B$33:$Q$56</definedName>
    <definedName name="for" localSheetId="6" hidden="1">{"pl_t&amp;d",#N/A,FALSE,"p&amp;l_t&amp;D_01_02 (2)"}</definedName>
    <definedName name="for" localSheetId="7" hidden="1">{"pl_t&amp;d",#N/A,FALSE,"p&amp;l_t&amp;D_01_02 (2)"}</definedName>
    <definedName name="for" localSheetId="0" hidden="1">{"pl_t&amp;d",#N/A,FALSE,"p&amp;l_t&amp;D_01_02 (2)"}</definedName>
    <definedName name="for" localSheetId="3" hidden="1">{"pl_t&amp;d",#N/A,FALSE,"p&amp;l_t&amp;D_01_02 (2)"}</definedName>
    <definedName name="for" localSheetId="8" hidden="1">{"pl_t&amp;d",#N/A,FALSE,"p&amp;l_t&amp;D_01_02 (2)"}</definedName>
    <definedName name="for" hidden="1">{"pl_t&amp;d",#N/A,FALSE,"p&amp;l_t&amp;D_01_02 (2)"}</definedName>
    <definedName name="FORMAT_43" localSheetId="6" hidden="1">{"pl_t&amp;d",#N/A,FALSE,"p&amp;l_t&amp;D_01_02 (2)"}</definedName>
    <definedName name="FORMAT_43" localSheetId="7" hidden="1">{"pl_t&amp;d",#N/A,FALSE,"p&amp;l_t&amp;D_01_02 (2)"}</definedName>
    <definedName name="FORMAT_43" localSheetId="0" hidden="1">{"pl_t&amp;d",#N/A,FALSE,"p&amp;l_t&amp;D_01_02 (2)"}</definedName>
    <definedName name="FORMAT_43" localSheetId="3" hidden="1">{"pl_t&amp;d",#N/A,FALSE,"p&amp;l_t&amp;D_01_02 (2)"}</definedName>
    <definedName name="FORMAT_43" localSheetId="8" hidden="1">{"pl_t&amp;d",#N/A,FALSE,"p&amp;l_t&amp;D_01_02 (2)"}</definedName>
    <definedName name="FORMAT_43" hidden="1">{"pl_t&amp;d",#N/A,FALSE,"p&amp;l_t&amp;D_01_02 (2)"}</definedName>
    <definedName name="Format_6" localSheetId="6" hidden="1">{"pl_t&amp;d",#N/A,FALSE,"p&amp;l_t&amp;D_01_02 (2)"}</definedName>
    <definedName name="Format_6" localSheetId="7" hidden="1">{"pl_t&amp;d",#N/A,FALSE,"p&amp;l_t&amp;D_01_02 (2)"}</definedName>
    <definedName name="Format_6" localSheetId="0" hidden="1">{"pl_t&amp;d",#N/A,FALSE,"p&amp;l_t&amp;D_01_02 (2)"}</definedName>
    <definedName name="Format_6" localSheetId="3" hidden="1">{"pl_t&amp;d",#N/A,FALSE,"p&amp;l_t&amp;D_01_02 (2)"}</definedName>
    <definedName name="Format_6" localSheetId="8" hidden="1">{"pl_t&amp;d",#N/A,FALSE,"p&amp;l_t&amp;D_01_02 (2)"}</definedName>
    <definedName name="Format_6" hidden="1">{"pl_t&amp;d",#N/A,FALSE,"p&amp;l_t&amp;D_01_02 (2)"}</definedName>
    <definedName name="FORMAT43" localSheetId="6" hidden="1">{"pl_t&amp;d",#N/A,FALSE,"p&amp;l_t&amp;D_01_02 (2)"}</definedName>
    <definedName name="FORMAT43" localSheetId="7" hidden="1">{"pl_t&amp;d",#N/A,FALSE,"p&amp;l_t&amp;D_01_02 (2)"}</definedName>
    <definedName name="FORMAT43" localSheetId="0" hidden="1">{"pl_t&amp;d",#N/A,FALSE,"p&amp;l_t&amp;D_01_02 (2)"}</definedName>
    <definedName name="FORMAT43" localSheetId="3" hidden="1">{"pl_t&amp;d",#N/A,FALSE,"p&amp;l_t&amp;D_01_02 (2)"}</definedName>
    <definedName name="FORMAT43" localSheetId="8" hidden="1">{"pl_t&amp;d",#N/A,FALSE,"p&amp;l_t&amp;D_01_02 (2)"}</definedName>
    <definedName name="FORMAT43" hidden="1">{"pl_t&amp;d",#N/A,FALSE,"p&amp;l_t&amp;D_01_02 (2)"}</definedName>
    <definedName name="format5" localSheetId="6" hidden="1">{"pl_t&amp;d",#N/A,FALSE,"p&amp;l_t&amp;D_01_02 (2)"}</definedName>
    <definedName name="format5" localSheetId="7" hidden="1">{"pl_t&amp;d",#N/A,FALSE,"p&amp;l_t&amp;D_01_02 (2)"}</definedName>
    <definedName name="format5" localSheetId="0" hidden="1">{"pl_t&amp;d",#N/A,FALSE,"p&amp;l_t&amp;D_01_02 (2)"}</definedName>
    <definedName name="format5" localSheetId="3" hidden="1">{"pl_t&amp;d",#N/A,FALSE,"p&amp;l_t&amp;D_01_02 (2)"}</definedName>
    <definedName name="format5" localSheetId="8" hidden="1">{"pl_t&amp;d",#N/A,FALSE,"p&amp;l_t&amp;D_01_02 (2)"}</definedName>
    <definedName name="format5" hidden="1">{"pl_t&amp;d",#N/A,FALSE,"p&amp;l_t&amp;D_01_02 (2)"}</definedName>
    <definedName name="g" localSheetId="6" hidden="1">{"pl_t&amp;d",#N/A,FALSE,"p&amp;l_t&amp;D_01_02 (2)"}</definedName>
    <definedName name="g" localSheetId="7" hidden="1">{"pl_t&amp;d",#N/A,FALSE,"p&amp;l_t&amp;D_01_02 (2)"}</definedName>
    <definedName name="g" localSheetId="0" hidden="1">{"pl_t&amp;d",#N/A,FALSE,"p&amp;l_t&amp;D_01_02 (2)"}</definedName>
    <definedName name="g" localSheetId="3" hidden="1">{"pl_t&amp;d",#N/A,FALSE,"p&amp;l_t&amp;D_01_02 (2)"}</definedName>
    <definedName name="g" localSheetId="8" hidden="1">{"pl_t&amp;d",#N/A,FALSE,"p&amp;l_t&amp;D_01_02 (2)"}</definedName>
    <definedName name="g" hidden="1">{"pl_t&amp;d",#N/A,FALSE,"p&amp;l_t&amp;D_01_02 (2)"}</definedName>
    <definedName name="ggg" localSheetId="6" hidden="1">{"pl_t&amp;d",#N/A,FALSE,"p&amp;l_t&amp;D_01_02 (2)"}</definedName>
    <definedName name="ggg" localSheetId="7" hidden="1">{"pl_t&amp;d",#N/A,FALSE,"p&amp;l_t&amp;D_01_02 (2)"}</definedName>
    <definedName name="ggg" localSheetId="0" hidden="1">{"pl_t&amp;d",#N/A,FALSE,"p&amp;l_t&amp;D_01_02 (2)"}</definedName>
    <definedName name="ggg" localSheetId="3" hidden="1">{"pl_t&amp;d",#N/A,FALSE,"p&amp;l_t&amp;D_01_02 (2)"}</definedName>
    <definedName name="ggg" localSheetId="8" hidden="1">{"pl_t&amp;d",#N/A,FALSE,"p&amp;l_t&amp;D_01_02 (2)"}</definedName>
    <definedName name="ggg" hidden="1">{"pl_t&amp;d",#N/A,FALSE,"p&amp;l_t&amp;D_01_02 (2)"}</definedName>
    <definedName name="g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gfh" localSheetId="6" hidden="1">{"pl_t&amp;d",#N/A,FALSE,"p&amp;l_t&amp;D_01_02 (2)"}</definedName>
    <definedName name="ghgfh" localSheetId="7" hidden="1">{"pl_t&amp;d",#N/A,FALSE,"p&amp;l_t&amp;D_01_02 (2)"}</definedName>
    <definedName name="ghgfh" localSheetId="0" hidden="1">{"pl_t&amp;d",#N/A,FALSE,"p&amp;l_t&amp;D_01_02 (2)"}</definedName>
    <definedName name="ghgfh" localSheetId="3" hidden="1">{"pl_t&amp;d",#N/A,FALSE,"p&amp;l_t&amp;D_01_02 (2)"}</definedName>
    <definedName name="ghgfh" localSheetId="8" hidden="1">{"pl_t&amp;d",#N/A,FALSE,"p&amp;l_t&amp;D_01_02 (2)"}</definedName>
    <definedName name="ghgfh" hidden="1">{"pl_t&amp;d",#N/A,FALSE,"p&amp;l_t&amp;D_01_02 (2)"}</definedName>
    <definedName name="ghh" localSheetId="6" hidden="1">{"pl_t&amp;d",#N/A,FALSE,"p&amp;l_t&amp;D_01_02 (2)"}</definedName>
    <definedName name="ghh" localSheetId="7" hidden="1">{"pl_t&amp;d",#N/A,FALSE,"p&amp;l_t&amp;D_01_02 (2)"}</definedName>
    <definedName name="ghh" localSheetId="0" hidden="1">{"pl_t&amp;d",#N/A,FALSE,"p&amp;l_t&amp;D_01_02 (2)"}</definedName>
    <definedName name="ghh" localSheetId="3" hidden="1">{"pl_t&amp;d",#N/A,FALSE,"p&amp;l_t&amp;D_01_02 (2)"}</definedName>
    <definedName name="ghh" localSheetId="8" hidden="1">{"pl_t&amp;d",#N/A,FALSE,"p&amp;l_t&amp;D_01_02 (2)"}</definedName>
    <definedName name="ghh" hidden="1">{"pl_t&amp;d",#N/A,FALSE,"p&amp;l_t&amp;D_01_02 (2)"}</definedName>
    <definedName name="ghi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raph" localSheetId="8">'[12]CURVE '!$A$3:$C$269</definedName>
    <definedName name="graph">'[13]CURVE '!$A$3:$C$269</definedName>
    <definedName name="hgh" localSheetId="6" hidden="1">{"pl_t&amp;d",#N/A,FALSE,"p&amp;l_t&amp;D_01_02 (2)"}</definedName>
    <definedName name="hgh" localSheetId="7" hidden="1">{"pl_t&amp;d",#N/A,FALSE,"p&amp;l_t&amp;D_01_02 (2)"}</definedName>
    <definedName name="hgh" localSheetId="0" hidden="1">{"pl_t&amp;d",#N/A,FALSE,"p&amp;l_t&amp;D_01_02 (2)"}</definedName>
    <definedName name="hgh" localSheetId="3" hidden="1">{"pl_t&amp;d",#N/A,FALSE,"p&amp;l_t&amp;D_01_02 (2)"}</definedName>
    <definedName name="hgh" localSheetId="8" hidden="1">{"pl_t&amp;d",#N/A,FALSE,"p&amp;l_t&amp;D_01_02 (2)"}</definedName>
    <definedName name="hgh" hidden="1">{"pl_t&amp;d",#N/A,FALSE,"p&amp;l_t&amp;D_01_02 (2)"}</definedName>
    <definedName name="hundred">[7]General!$A$3</definedName>
    <definedName name="i" localSheetId="6" hidden="1">{"pl_t&amp;d",#N/A,FALSE,"p&amp;l_t&amp;D_01_02 (2)"}</definedName>
    <definedName name="i" localSheetId="7" hidden="1">{"pl_t&amp;d",#N/A,FALSE,"p&amp;l_t&amp;D_01_02 (2)"}</definedName>
    <definedName name="i" localSheetId="0" hidden="1">{"pl_t&amp;d",#N/A,FALSE,"p&amp;l_t&amp;D_01_02 (2)"}</definedName>
    <definedName name="i" localSheetId="3" hidden="1">{"pl_t&amp;d",#N/A,FALSE,"p&amp;l_t&amp;D_01_02 (2)"}</definedName>
    <definedName name="i" localSheetId="8" hidden="1">{"pl_t&amp;d",#N/A,FALSE,"p&amp;l_t&amp;D_01_02 (2)"}</definedName>
    <definedName name="i" hidden="1">{"pl_t&amp;d",#N/A,FALSE,"p&amp;l_t&amp;D_01_02 (2)"}</definedName>
    <definedName name="ii" localSheetId="6" hidden="1">{"pl_t&amp;d",#N/A,FALSE,"p&amp;l_t&amp;D_01_02 (2)"}</definedName>
    <definedName name="ii" localSheetId="7" hidden="1">{"pl_t&amp;d",#N/A,FALSE,"p&amp;l_t&amp;D_01_02 (2)"}</definedName>
    <definedName name="ii" localSheetId="0" hidden="1">{"pl_t&amp;d",#N/A,FALSE,"p&amp;l_t&amp;D_01_02 (2)"}</definedName>
    <definedName name="ii" localSheetId="3" hidden="1">{"pl_t&amp;d",#N/A,FALSE,"p&amp;l_t&amp;D_01_02 (2)"}</definedName>
    <definedName name="ii" localSheetId="8" hidden="1">{"pl_t&amp;d",#N/A,FALSE,"p&amp;l_t&amp;D_01_02 (2)"}</definedName>
    <definedName name="ii" hidden="1">{"pl_t&amp;d",#N/A,FALSE,"p&amp;l_t&amp;D_01_02 (2)"}</definedName>
    <definedName name="j" localSheetId="6" hidden="1">{"pl_t&amp;d",#N/A,FALSE,"p&amp;l_t&amp;D_01_02 (2)"}</definedName>
    <definedName name="j" localSheetId="7" hidden="1">{"pl_t&amp;d",#N/A,FALSE,"p&amp;l_t&amp;D_01_02 (2)"}</definedName>
    <definedName name="j" localSheetId="0" hidden="1">{"pl_t&amp;d",#N/A,FALSE,"p&amp;l_t&amp;D_01_02 (2)"}</definedName>
    <definedName name="j" localSheetId="3" hidden="1">{"pl_t&amp;d",#N/A,FALSE,"p&amp;l_t&amp;D_01_02 (2)"}</definedName>
    <definedName name="j" localSheetId="8" hidden="1">{"pl_t&amp;d",#N/A,FALSE,"p&amp;l_t&amp;D_01_02 (2)"}</definedName>
    <definedName name="j" hidden="1">{"pl_t&amp;d",#N/A,FALSE,"p&amp;l_t&amp;D_01_02 (2)"}</definedName>
    <definedName name="July1">[4]MeritOrder!$C$337:$H$377</definedName>
    <definedName name="June1">[4]MeritOrder!$C$378:$H$418</definedName>
    <definedName name="k" localSheetId="6" hidden="1">{"pl_t&amp;d",#N/A,FALSE,"p&amp;l_t&amp;D_01_02 (2)"}</definedName>
    <definedName name="k" localSheetId="7" hidden="1">{"pl_t&amp;d",#N/A,FALSE,"p&amp;l_t&amp;D_01_02 (2)"}</definedName>
    <definedName name="k" localSheetId="0" hidden="1">{"pl_t&amp;d",#N/A,FALSE,"p&amp;l_t&amp;D_01_02 (2)"}</definedName>
    <definedName name="k" localSheetId="3" hidden="1">{"pl_t&amp;d",#N/A,FALSE,"p&amp;l_t&amp;D_01_02 (2)"}</definedName>
    <definedName name="k" localSheetId="8" hidden="1">{"pl_t&amp;d",#N/A,FALSE,"p&amp;l_t&amp;D_01_02 (2)"}</definedName>
    <definedName name="k" hidden="1">{"pl_t&amp;d",#N/A,FALSE,"p&amp;l_t&amp;D_01_02 (2)"}</definedName>
    <definedName name="KAVI" localSheetId="6" hidden="1">{"pl_t&amp;d",#N/A,FALSE,"p&amp;l_t&amp;D_01_02 (2)"}</definedName>
    <definedName name="KAVI" localSheetId="7" hidden="1">{"pl_t&amp;d",#N/A,FALSE,"p&amp;l_t&amp;D_01_02 (2)"}</definedName>
    <definedName name="KAVI" localSheetId="0" hidden="1">{"pl_t&amp;d",#N/A,FALSE,"p&amp;l_t&amp;D_01_02 (2)"}</definedName>
    <definedName name="KAVI" localSheetId="3" hidden="1">{"pl_t&amp;d",#N/A,FALSE,"p&amp;l_t&amp;D_01_02 (2)"}</definedName>
    <definedName name="KAVI" localSheetId="8" hidden="1">{"pl_t&amp;d",#N/A,FALSE,"p&amp;l_t&amp;D_01_02 (2)"}</definedName>
    <definedName name="KAVI" hidden="1">{"pl_t&amp;d",#N/A,FALSE,"p&amp;l_t&amp;D_01_02 (2)"}</definedName>
    <definedName name="KDP">#REF!</definedName>
    <definedName name="ki" localSheetId="6" hidden="1">{"pl_t&amp;d",#N/A,FALSE,"p&amp;l_t&amp;D_01_02 (2)"}</definedName>
    <definedName name="ki" localSheetId="7" hidden="1">{"pl_t&amp;d",#N/A,FALSE,"p&amp;l_t&amp;D_01_02 (2)"}</definedName>
    <definedName name="ki" localSheetId="0" hidden="1">{"pl_t&amp;d",#N/A,FALSE,"p&amp;l_t&amp;D_01_02 (2)"}</definedName>
    <definedName name="ki" localSheetId="3" hidden="1">{"pl_t&amp;d",#N/A,FALSE,"p&amp;l_t&amp;D_01_02 (2)"}</definedName>
    <definedName name="ki" localSheetId="8" hidden="1">{"pl_t&amp;d",#N/A,FALSE,"p&amp;l_t&amp;D_01_02 (2)"}</definedName>
    <definedName name="ki" hidden="1">{"pl_t&amp;d",#N/A,FALSE,"p&amp;l_t&amp;D_01_02 (2)"}</definedName>
    <definedName name="kifl" localSheetId="6" hidden="1">{"pl_t&amp;d",#N/A,FALSE,"p&amp;l_t&amp;D_01_02 (2)"}</definedName>
    <definedName name="kifl" localSheetId="7" hidden="1">{"pl_t&amp;d",#N/A,FALSE,"p&amp;l_t&amp;D_01_02 (2)"}</definedName>
    <definedName name="kifl" localSheetId="0" hidden="1">{"pl_t&amp;d",#N/A,FALSE,"p&amp;l_t&amp;D_01_02 (2)"}</definedName>
    <definedName name="kifl" localSheetId="3" hidden="1">{"pl_t&amp;d",#N/A,FALSE,"p&amp;l_t&amp;D_01_02 (2)"}</definedName>
    <definedName name="kifl" localSheetId="8" hidden="1">{"pl_t&amp;d",#N/A,FALSE,"p&amp;l_t&amp;D_01_02 (2)"}</definedName>
    <definedName name="kifl" hidden="1">{"pl_t&amp;d",#N/A,FALSE,"p&amp;l_t&amp;D_01_02 (2)"}</definedName>
    <definedName name="KM" localSheetId="8">'[12]CCT-KM'!$B$7:$I$29</definedName>
    <definedName name="KM">'[13]CCT-KM'!$B$7:$I$29</definedName>
    <definedName name="l" localSheetId="6" hidden="1">{"pl_t&amp;d",#N/A,FALSE,"p&amp;l_t&amp;D_01_02 (2)"}</definedName>
    <definedName name="l" localSheetId="7" hidden="1">{"pl_t&amp;d",#N/A,FALSE,"p&amp;l_t&amp;D_01_02 (2)"}</definedName>
    <definedName name="l" localSheetId="0" hidden="1">{"pl_t&amp;d",#N/A,FALSE,"p&amp;l_t&amp;D_01_02 (2)"}</definedName>
    <definedName name="l" localSheetId="3" hidden="1">{"pl_t&amp;d",#N/A,FALSE,"p&amp;l_t&amp;D_01_02 (2)"}</definedName>
    <definedName name="l" localSheetId="8" hidden="1">{"pl_t&amp;d",#N/A,FALSE,"p&amp;l_t&amp;D_01_02 (2)"}</definedName>
    <definedName name="l" hidden="1">{"pl_t&amp;d",#N/A,FALSE,"p&amp;l_t&amp;D_01_02 (2)"}</definedName>
    <definedName name="LastYear" localSheetId="6">#REF!</definedName>
    <definedName name="LastYear" localSheetId="8">#REF!</definedName>
    <definedName name="LastYear">#REF!</definedName>
    <definedName name="laxman" localSheetId="6" hidden="1">{"pl_t&amp;d",#N/A,FALSE,"p&amp;l_t&amp;D_01_02 (2)"}</definedName>
    <definedName name="laxman" localSheetId="7" hidden="1">{"pl_t&amp;d",#N/A,FALSE,"p&amp;l_t&amp;D_01_02 (2)"}</definedName>
    <definedName name="laxman" localSheetId="0" hidden="1">{"pl_t&amp;d",#N/A,FALSE,"p&amp;l_t&amp;D_01_02 (2)"}</definedName>
    <definedName name="laxman" localSheetId="3" hidden="1">{"pl_t&amp;d",#N/A,FALSE,"p&amp;l_t&amp;D_01_02 (2)"}</definedName>
    <definedName name="laxman" localSheetId="8" hidden="1">{"pl_t&amp;d",#N/A,FALSE,"p&amp;l_t&amp;D_01_02 (2)"}</definedName>
    <definedName name="laxman" hidden="1">{"pl_t&amp;d",#N/A,FALSE,"p&amp;l_t&amp;D_01_02 (2)"}</definedName>
    <definedName name="LTC" localSheetId="8">[12]LTCustomers!$B$6:$I$28</definedName>
    <definedName name="LTC">[13]LTCustomers!$B$6:$I$28</definedName>
    <definedName name="ltind">#REF!</definedName>
    <definedName name="Mar06___0" localSheetId="6">[3]Newabstract!#REF!</definedName>
    <definedName name="Mar06___0" localSheetId="8">[3]Newabstract!#REF!</definedName>
    <definedName name="Mar06___0">[3]Newabstract!#REF!</definedName>
    <definedName name="Mar09___0" localSheetId="6">[3]Newabstract!#REF!</definedName>
    <definedName name="Mar09___0" localSheetId="8">[3]Newabstract!#REF!</definedName>
    <definedName name="Mar09___0">[3]Newabstract!#REF!</definedName>
    <definedName name="Mar10___0" localSheetId="6">[3]Newabstract!#REF!</definedName>
    <definedName name="Mar10___0" localSheetId="8">[3]Newabstract!#REF!</definedName>
    <definedName name="Mar10___0">[3]Newabstract!#REF!</definedName>
    <definedName name="Mar11___0" localSheetId="6">[3]Newabstract!#REF!</definedName>
    <definedName name="Mar11___0" localSheetId="8">[3]Newabstract!#REF!</definedName>
    <definedName name="Mar11___0">[3]Newabstract!#REF!</definedName>
    <definedName name="Mar12___0" localSheetId="6">[3]Newabstract!#REF!</definedName>
    <definedName name="Mar12___0" localSheetId="8">[3]Newabstract!#REF!</definedName>
    <definedName name="Mar12___0">[3]Newabstract!#REF!</definedName>
    <definedName name="Mar13___0" localSheetId="6">[3]Newabstract!#REF!</definedName>
    <definedName name="Mar13___0" localSheetId="8">[3]Newabstract!#REF!</definedName>
    <definedName name="Mar13___0">[3]Newabstract!#REF!</definedName>
    <definedName name="Mar16___0" localSheetId="6">[3]Newabstract!#REF!</definedName>
    <definedName name="Mar16___0" localSheetId="8">[3]Newabstract!#REF!</definedName>
    <definedName name="Mar16___0">[3]Newabstract!#REF!</definedName>
    <definedName name="Mar17___0" localSheetId="6">[3]Newabstract!#REF!</definedName>
    <definedName name="Mar17___0" localSheetId="8">[3]Newabstract!#REF!</definedName>
    <definedName name="Mar17___0">[3]Newabstract!#REF!</definedName>
    <definedName name="Mar18___0" localSheetId="6">[3]Newabstract!#REF!</definedName>
    <definedName name="Mar18___0" localSheetId="8">[3]Newabstract!#REF!</definedName>
    <definedName name="Mar18___0">[3]Newabstract!#REF!</definedName>
    <definedName name="Mar19___0" localSheetId="6">[3]Newabstract!#REF!</definedName>
    <definedName name="Mar19___0" localSheetId="8">[3]Newabstract!#REF!</definedName>
    <definedName name="Mar19___0">[3]Newabstract!#REF!</definedName>
    <definedName name="Mar20___0" localSheetId="6">[3]Newabstract!#REF!</definedName>
    <definedName name="Mar20___0" localSheetId="8">[3]Newabstract!#REF!</definedName>
    <definedName name="Mar20___0">[3]Newabstract!#REF!</definedName>
    <definedName name="Mar23___0" localSheetId="6">[3]Newabstract!#REF!</definedName>
    <definedName name="Mar23___0" localSheetId="8">[3]Newabstract!#REF!</definedName>
    <definedName name="Mar23___0">[3]Newabstract!#REF!</definedName>
    <definedName name="Mar24___0" localSheetId="6">[3]Newabstract!#REF!</definedName>
    <definedName name="Mar24___0" localSheetId="8">[3]Newabstract!#REF!</definedName>
    <definedName name="Mar24___0">[3]Newabstract!#REF!</definedName>
    <definedName name="Mar25___0" localSheetId="6">[3]Newabstract!#REF!</definedName>
    <definedName name="Mar25___0" localSheetId="8">[3]Newabstract!#REF!</definedName>
    <definedName name="Mar25___0">[3]Newabstract!#REF!</definedName>
    <definedName name="Mar26___0" localSheetId="6">[3]Newabstract!#REF!</definedName>
    <definedName name="Mar26___0" localSheetId="8">[3]Newabstract!#REF!</definedName>
    <definedName name="Mar26___0">[3]Newabstract!#REF!</definedName>
    <definedName name="Mar27___0" localSheetId="6">[3]Newabstract!#REF!</definedName>
    <definedName name="Mar27___0" localSheetId="8">[3]Newabstract!#REF!</definedName>
    <definedName name="Mar27___0">[3]Newabstract!#REF!</definedName>
    <definedName name="Mar28___0" localSheetId="6">[3]Newabstract!#REF!</definedName>
    <definedName name="Mar28___0" localSheetId="8">[3]Newabstract!#REF!</definedName>
    <definedName name="Mar28___0">[3]Newabstract!#REF!</definedName>
    <definedName name="Mar30___0" localSheetId="6">[3]Newabstract!#REF!</definedName>
    <definedName name="Mar30___0" localSheetId="8">[3]Newabstract!#REF!</definedName>
    <definedName name="Mar30___0">[3]Newabstract!#REF!</definedName>
    <definedName name="Mar31___0" localSheetId="6">[3]Newabstract!#REF!</definedName>
    <definedName name="Mar31___0" localSheetId="8">[3]Newabstract!#REF!</definedName>
    <definedName name="Mar31___0">[3]Newabstract!#REF!</definedName>
    <definedName name="march" localSheetId="6" hidden="1">{"pl_t&amp;d",#N/A,FALSE,"p&amp;l_t&amp;D_01_02 (2)"}</definedName>
    <definedName name="march" localSheetId="7" hidden="1">{"pl_t&amp;d",#N/A,FALSE,"p&amp;l_t&amp;D_01_02 (2)"}</definedName>
    <definedName name="march" localSheetId="0" hidden="1">{"pl_t&amp;d",#N/A,FALSE,"p&amp;l_t&amp;D_01_02 (2)"}</definedName>
    <definedName name="march" localSheetId="3" hidden="1">{"pl_t&amp;d",#N/A,FALSE,"p&amp;l_t&amp;D_01_02 (2)"}</definedName>
    <definedName name="march" localSheetId="8" hidden="1">{"pl_t&amp;d",#N/A,FALSE,"p&amp;l_t&amp;D_01_02 (2)"}</definedName>
    <definedName name="march" hidden="1">{"pl_t&amp;d",#N/A,FALSE,"p&amp;l_t&amp;D_01_02 (2)"}</definedName>
    <definedName name="million">[7]General!$A$6</definedName>
    <definedName name="MM" localSheetId="6" hidden="1">{"pl_t&amp;d",#N/A,FALSE,"p&amp;l_t&amp;D_01_02 (2)"}</definedName>
    <definedName name="MM" localSheetId="7" hidden="1">{"pl_t&amp;d",#N/A,FALSE,"p&amp;l_t&amp;D_01_02 (2)"}</definedName>
    <definedName name="MM" localSheetId="0" hidden="1">{"pl_t&amp;d",#N/A,FALSE,"p&amp;l_t&amp;D_01_02 (2)"}</definedName>
    <definedName name="MM" localSheetId="3" hidden="1">{"pl_t&amp;d",#N/A,FALSE,"p&amp;l_t&amp;D_01_02 (2)"}</definedName>
    <definedName name="MM" localSheetId="8" hidden="1">{"pl_t&amp;d",#N/A,FALSE,"p&amp;l_t&amp;D_01_02 (2)"}</definedName>
    <definedName name="MM" hidden="1">{"pl_t&amp;d",#N/A,FALSE,"p&amp;l_t&amp;D_01_02 (2)"}</definedName>
    <definedName name="mmm" localSheetId="6" hidden="1">{"pl_t&amp;d",#N/A,FALSE,"p&amp;l_t&amp;D_01_02 (2)"}</definedName>
    <definedName name="mmm" localSheetId="7" hidden="1">{"pl_t&amp;d",#N/A,FALSE,"p&amp;l_t&amp;D_01_02 (2)"}</definedName>
    <definedName name="mmm" localSheetId="0" hidden="1">{"pl_t&amp;d",#N/A,FALSE,"p&amp;l_t&amp;D_01_02 (2)"}</definedName>
    <definedName name="mmm" localSheetId="3" hidden="1">{"pl_t&amp;d",#N/A,FALSE,"p&amp;l_t&amp;D_01_02 (2)"}</definedName>
    <definedName name="mmm" localSheetId="8" hidden="1">{"pl_t&amp;d",#N/A,FALSE,"p&amp;l_t&amp;D_01_02 (2)"}</definedName>
    <definedName name="mmm" hidden="1">{"pl_t&amp;d",#N/A,FALSE,"p&amp;l_t&amp;D_01_02 (2)"}</definedName>
    <definedName name="Month" localSheetId="8">#REF!</definedName>
    <definedName name="Month">#REF!</definedName>
    <definedName name="MW" localSheetId="8">'[12]PEAK MW'!$B$5:$C$27</definedName>
    <definedName name="MW">'[13]PEAK MW'!$B$5:$C$27</definedName>
    <definedName name="na" localSheetId="6" hidden="1">{"pl_t&amp;d",#N/A,FALSE,"p&amp;l_t&amp;D_01_02 (2)"}</definedName>
    <definedName name="na" localSheetId="7" hidden="1">{"pl_t&amp;d",#N/A,FALSE,"p&amp;l_t&amp;D_01_02 (2)"}</definedName>
    <definedName name="na" localSheetId="0" hidden="1">{"pl_t&amp;d",#N/A,FALSE,"p&amp;l_t&amp;D_01_02 (2)"}</definedName>
    <definedName name="na" localSheetId="3" hidden="1">{"pl_t&amp;d",#N/A,FALSE,"p&amp;l_t&amp;D_01_02 (2)"}</definedName>
    <definedName name="na" localSheetId="8" hidden="1">{"pl_t&amp;d",#N/A,FALSE,"p&amp;l_t&amp;D_01_02 (2)"}</definedName>
    <definedName name="na" hidden="1">{"pl_t&amp;d",#N/A,FALSE,"p&amp;l_t&amp;D_01_02 (2)"}</definedName>
    <definedName name="nitin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n" localSheetId="6" hidden="1">{"pl_t&amp;d",#N/A,FALSE,"p&amp;l_t&amp;D_01_02 (2)"}</definedName>
    <definedName name="nn" localSheetId="7" hidden="1">{"pl_t&amp;d",#N/A,FALSE,"p&amp;l_t&amp;D_01_02 (2)"}</definedName>
    <definedName name="nn" localSheetId="0" hidden="1">{"pl_t&amp;d",#N/A,FALSE,"p&amp;l_t&amp;D_01_02 (2)"}</definedName>
    <definedName name="nn" localSheetId="3" hidden="1">{"pl_t&amp;d",#N/A,FALSE,"p&amp;l_t&amp;D_01_02 (2)"}</definedName>
    <definedName name="nn" localSheetId="8" hidden="1">{"pl_t&amp;d",#N/A,FALSE,"p&amp;l_t&amp;D_01_02 (2)"}</definedName>
    <definedName name="nn" hidden="1">{"pl_t&amp;d",#N/A,FALSE,"p&amp;l_t&amp;D_01_02 (2)"}</definedName>
    <definedName name="no" localSheetId="6" hidden="1">{"pl_t&amp;d",#N/A,FALSE,"p&amp;l_t&amp;D_01_02 (2)"}</definedName>
    <definedName name="no" localSheetId="7" hidden="1">{"pl_t&amp;d",#N/A,FALSE,"p&amp;l_t&amp;D_01_02 (2)"}</definedName>
    <definedName name="no" localSheetId="0" hidden="1">{"pl_t&amp;d",#N/A,FALSE,"p&amp;l_t&amp;D_01_02 (2)"}</definedName>
    <definedName name="no" localSheetId="3" hidden="1">{"pl_t&amp;d",#N/A,FALSE,"p&amp;l_t&amp;D_01_02 (2)"}</definedName>
    <definedName name="no" localSheetId="8" hidden="1">{"pl_t&amp;d",#N/A,FALSE,"p&amp;l_t&amp;D_01_02 (2)"}</definedName>
    <definedName name="no" hidden="1">{"pl_t&amp;d",#N/A,FALSE,"p&amp;l_t&amp;D_01_02 (2)"}</definedName>
    <definedName name="NonDom">#REF!</definedName>
    <definedName name="northe" localSheetId="6" hidden="1">{"pl_t&amp;d",#N/A,FALSE,"p&amp;l_t&amp;D_01_02 (2)"}</definedName>
    <definedName name="northe" localSheetId="7" hidden="1">{"pl_t&amp;d",#N/A,FALSE,"p&amp;l_t&amp;D_01_02 (2)"}</definedName>
    <definedName name="northe" localSheetId="0" hidden="1">{"pl_t&amp;d",#N/A,FALSE,"p&amp;l_t&amp;D_01_02 (2)"}</definedName>
    <definedName name="northe" localSheetId="3" hidden="1">{"pl_t&amp;d",#N/A,FALSE,"p&amp;l_t&amp;D_01_02 (2)"}</definedName>
    <definedName name="northe" localSheetId="8" hidden="1">{"pl_t&amp;d",#N/A,FALSE,"p&amp;l_t&amp;D_01_02 (2)"}</definedName>
    <definedName name="northe" hidden="1">{"pl_t&amp;d",#N/A,FALSE,"p&amp;l_t&amp;D_01_02 (2)"}</definedName>
    <definedName name="not" localSheetId="6" hidden="1">{"pl_t&amp;d",#N/A,FALSE,"p&amp;l_t&amp;D_01_02 (2)"}</definedName>
    <definedName name="not" localSheetId="7" hidden="1">{"pl_t&amp;d",#N/A,FALSE,"p&amp;l_t&amp;D_01_02 (2)"}</definedName>
    <definedName name="not" localSheetId="0" hidden="1">{"pl_t&amp;d",#N/A,FALSE,"p&amp;l_t&amp;D_01_02 (2)"}</definedName>
    <definedName name="not" localSheetId="3" hidden="1">{"pl_t&amp;d",#N/A,FALSE,"p&amp;l_t&amp;D_01_02 (2)"}</definedName>
    <definedName name="not" localSheetId="8" hidden="1">{"pl_t&amp;d",#N/A,FALSE,"p&amp;l_t&amp;D_01_02 (2)"}</definedName>
    <definedName name="not" hidden="1">{"pl_t&amp;d",#N/A,FALSE,"p&amp;l_t&amp;D_01_02 (2)"}</definedName>
    <definedName name="np" localSheetId="6" hidden="1">{"pl_t&amp;d",#N/A,FALSE,"p&amp;l_t&amp;D_01_02 (2)"}</definedName>
    <definedName name="np" localSheetId="7" hidden="1">{"pl_t&amp;d",#N/A,FALSE,"p&amp;l_t&amp;D_01_02 (2)"}</definedName>
    <definedName name="np" localSheetId="0" hidden="1">{"pl_t&amp;d",#N/A,FALSE,"p&amp;l_t&amp;D_01_02 (2)"}</definedName>
    <definedName name="np" localSheetId="3" hidden="1">{"pl_t&amp;d",#N/A,FALSE,"p&amp;l_t&amp;D_01_02 (2)"}</definedName>
    <definedName name="np" localSheetId="8" hidden="1">{"pl_t&amp;d",#N/A,FALSE,"p&amp;l_t&amp;D_01_02 (2)"}</definedName>
    <definedName name="np" hidden="1">{"pl_t&amp;d",#N/A,FALSE,"p&amp;l_t&amp;D_01_02 (2)"}</definedName>
    <definedName name="npd" localSheetId="6" hidden="1">{"pl_t&amp;d",#N/A,FALSE,"p&amp;l_t&amp;D_01_02 (2)"}</definedName>
    <definedName name="npd" localSheetId="7" hidden="1">{"pl_t&amp;d",#N/A,FALSE,"p&amp;l_t&amp;D_01_02 (2)"}</definedName>
    <definedName name="npd" localSheetId="0" hidden="1">{"pl_t&amp;d",#N/A,FALSE,"p&amp;l_t&amp;D_01_02 (2)"}</definedName>
    <definedName name="npd" localSheetId="3" hidden="1">{"pl_t&amp;d",#N/A,FALSE,"p&amp;l_t&amp;D_01_02 (2)"}</definedName>
    <definedName name="npd" localSheetId="8" hidden="1">{"pl_t&amp;d",#N/A,FALSE,"p&amp;l_t&amp;D_01_02 (2)"}</definedName>
    <definedName name="npd" hidden="1">{"pl_t&amp;d",#N/A,FALSE,"p&amp;l_t&amp;D_01_02 (2)"}</definedName>
    <definedName name="nzb" localSheetId="6" hidden="1">{"pl_t&amp;d",#N/A,FALSE,"p&amp;l_t&amp;D_01_02 (2)"}</definedName>
    <definedName name="nzb" localSheetId="7" hidden="1">{"pl_t&amp;d",#N/A,FALSE,"p&amp;l_t&amp;D_01_02 (2)"}</definedName>
    <definedName name="nzb" localSheetId="0" hidden="1">{"pl_t&amp;d",#N/A,FALSE,"p&amp;l_t&amp;D_01_02 (2)"}</definedName>
    <definedName name="nzb" localSheetId="3" hidden="1">{"pl_t&amp;d",#N/A,FALSE,"p&amp;l_t&amp;D_01_02 (2)"}</definedName>
    <definedName name="nzb" localSheetId="8" hidden="1">{"pl_t&amp;d",#N/A,FALSE,"p&amp;l_t&amp;D_01_02 (2)"}</definedName>
    <definedName name="nzb" hidden="1">{"pl_t&amp;d",#N/A,FALSE,"p&amp;l_t&amp;D_01_02 (2)"}</definedName>
    <definedName name="o" localSheetId="6" hidden="1">{"pl_t&amp;d",#N/A,FALSE,"p&amp;l_t&amp;D_01_02 (2)"}</definedName>
    <definedName name="o" localSheetId="7" hidden="1">{"pl_t&amp;d",#N/A,FALSE,"p&amp;l_t&amp;D_01_02 (2)"}</definedName>
    <definedName name="o" localSheetId="0" hidden="1">{"pl_t&amp;d",#N/A,FALSE,"p&amp;l_t&amp;D_01_02 (2)"}</definedName>
    <definedName name="o" localSheetId="3" hidden="1">{"pl_t&amp;d",#N/A,FALSE,"p&amp;l_t&amp;D_01_02 (2)"}</definedName>
    <definedName name="o" localSheetId="8" hidden="1">{"pl_t&amp;d",#N/A,FALSE,"p&amp;l_t&amp;D_01_02 (2)"}</definedName>
    <definedName name="o" hidden="1">{"pl_t&amp;d",#N/A,FALSE,"p&amp;l_t&amp;D_01_02 (2)"}</definedName>
    <definedName name="October1">[4]MeritOrder!$C$214:$H$254</definedName>
    <definedName name="p" localSheetId="6" hidden="1">{"pl_t&amp;d",#N/A,FALSE,"p&amp;l_t&amp;D_01_02 (2)"}</definedName>
    <definedName name="p" localSheetId="7" hidden="1">{"pl_t&amp;d",#N/A,FALSE,"p&amp;l_t&amp;D_01_02 (2)"}</definedName>
    <definedName name="p" localSheetId="0" hidden="1">{"pl_t&amp;d",#N/A,FALSE,"p&amp;l_t&amp;D_01_02 (2)"}</definedName>
    <definedName name="p" localSheetId="3" hidden="1">{"pl_t&amp;d",#N/A,FALSE,"p&amp;l_t&amp;D_01_02 (2)"}</definedName>
    <definedName name="p" localSheetId="8" hidden="1">{"pl_t&amp;d",#N/A,FALSE,"p&amp;l_t&amp;D_01_02 (2)"}</definedName>
    <definedName name="p" hidden="1">{"pl_t&amp;d",#N/A,FALSE,"p&amp;l_t&amp;D_01_02 (2)"}</definedName>
    <definedName name="PA" localSheetId="8">'[8]CURVE(1)'!$E$2:$H$2</definedName>
    <definedName name="PA">'[9]CURVE(1)'!$E$2:$H$2</definedName>
    <definedName name="Pandu" localSheetId="6">'[9]CURVE(1)'!#REF!</definedName>
    <definedName name="Pandu" localSheetId="8">'[8]CURVE(1)'!#REF!</definedName>
    <definedName name="Pandu">'[9]CURVE(1)'!#REF!</definedName>
    <definedName name="pd">#REF!</definedName>
    <definedName name="PP" localSheetId="8">'[12]CCT-KM'!$F$1</definedName>
    <definedName name="PP">'[13]CCT-KM'!$F$1</definedName>
    <definedName name="PreparedBy">[6]cover1!$A$30</definedName>
    <definedName name="preparedbyTransformer">[6]cover1!$A$31</definedName>
    <definedName name="pri" localSheetId="6" hidden="1">{"pl_t&amp;d",#N/A,FALSE,"p&amp;l_t&amp;D_01_02 (2)"}</definedName>
    <definedName name="pri" localSheetId="7" hidden="1">{"pl_t&amp;d",#N/A,FALSE,"p&amp;l_t&amp;D_01_02 (2)"}</definedName>
    <definedName name="pri" localSheetId="0" hidden="1">{"pl_t&amp;d",#N/A,FALSE,"p&amp;l_t&amp;D_01_02 (2)"}</definedName>
    <definedName name="pri" localSheetId="3" hidden="1">{"pl_t&amp;d",#N/A,FALSE,"p&amp;l_t&amp;D_01_02 (2)"}</definedName>
    <definedName name="pri" localSheetId="8" hidden="1">{"pl_t&amp;d",#N/A,FALSE,"p&amp;l_t&amp;D_01_02 (2)"}</definedName>
    <definedName name="pri" hidden="1">{"pl_t&amp;d",#N/A,FALSE,"p&amp;l_t&amp;D_01_02 (2)"}</definedName>
    <definedName name="price">[14]MeritOrder!$F$13</definedName>
    <definedName name="Print_">#REF!</definedName>
    <definedName name="_xlnm.Print_Area" localSheetId="6">'Annexure 5 a'!$A$1:$BV$72</definedName>
    <definedName name="_xlnm.Print_Area" localSheetId="7">'Annexure 5 b'!$A$1:$BV$72</definedName>
    <definedName name="_xlnm.Print_Area" localSheetId="0">'Anx 1 Historical sales'!$A$1:$Y$55</definedName>
    <definedName name="_xlnm.Print_Area" localSheetId="3">'Anx 3- 6th cp forecast'!$A$1:$Y$156</definedName>
    <definedName name="_xlnm.Print_Area" localSheetId="5">'Anx 4- high-low forecast'!$A$1:$W$58</definedName>
    <definedName name="_xlnm.Print_Area" localSheetId="8">'Loss target'!$A$3:$N$9</definedName>
    <definedName name="proforma" localSheetId="6" hidden="1">{"pl_t&amp;d",#N/A,FALSE,"p&amp;l_t&amp;D_01_02 (2)"}</definedName>
    <definedName name="proforma" localSheetId="7" hidden="1">{"pl_t&amp;d",#N/A,FALSE,"p&amp;l_t&amp;D_01_02 (2)"}</definedName>
    <definedName name="proforma" localSheetId="0" hidden="1">{"pl_t&amp;d",#N/A,FALSE,"p&amp;l_t&amp;D_01_02 (2)"}</definedName>
    <definedName name="proforma" localSheetId="3" hidden="1">{"pl_t&amp;d",#N/A,FALSE,"p&amp;l_t&amp;D_01_02 (2)"}</definedName>
    <definedName name="proforma" localSheetId="8" hidden="1">{"pl_t&amp;d",#N/A,FALSE,"p&amp;l_t&amp;D_01_02 (2)"}</definedName>
    <definedName name="proforma" hidden="1">{"pl_t&amp;d",#N/A,FALSE,"p&amp;l_t&amp;D_01_02 (2)"}</definedName>
    <definedName name="q" localSheetId="6" hidden="1">{"pl_t&amp;d",#N/A,FALSE,"p&amp;l_t&amp;D_01_02 (2)"}</definedName>
    <definedName name="q" localSheetId="7" hidden="1">{"pl_t&amp;d",#N/A,FALSE,"p&amp;l_t&amp;D_01_02 (2)"}</definedName>
    <definedName name="q" localSheetId="0" hidden="1">{"pl_t&amp;d",#N/A,FALSE,"p&amp;l_t&amp;D_01_02 (2)"}</definedName>
    <definedName name="q" localSheetId="3" hidden="1">{"pl_t&amp;d",#N/A,FALSE,"p&amp;l_t&amp;D_01_02 (2)"}</definedName>
    <definedName name="q" localSheetId="8" hidden="1">{"pl_t&amp;d",#N/A,FALSE,"p&amp;l_t&amp;D_01_02 (2)"}</definedName>
    <definedName name="q" hidden="1">{"pl_t&amp;d",#N/A,FALSE,"p&amp;l_t&amp;D_01_02 (2)"}</definedName>
    <definedName name="qw" localSheetId="6" hidden="1">{"pl_t&amp;d",#N/A,FALSE,"p&amp;l_t&amp;D_01_02 (2)"}</definedName>
    <definedName name="qw" localSheetId="7" hidden="1">{"pl_t&amp;d",#N/A,FALSE,"p&amp;l_t&amp;D_01_02 (2)"}</definedName>
    <definedName name="qw" localSheetId="0" hidden="1">{"pl_t&amp;d",#N/A,FALSE,"p&amp;l_t&amp;D_01_02 (2)"}</definedName>
    <definedName name="qw" localSheetId="3" hidden="1">{"pl_t&amp;d",#N/A,FALSE,"p&amp;l_t&amp;D_01_02 (2)"}</definedName>
    <definedName name="qw" localSheetId="8" hidden="1">{"pl_t&amp;d",#N/A,FALSE,"p&amp;l_t&amp;D_01_02 (2)"}</definedName>
    <definedName name="qw" hidden="1">{"pl_t&amp;d",#N/A,FALSE,"p&amp;l_t&amp;D_01_02 (2)"}</definedName>
    <definedName name="raa" localSheetId="6" hidden="1">{"pl_td_01_02",#N/A,FALSE,"p&amp;l_t&amp;D_01_02 (2)"}</definedName>
    <definedName name="raa" localSheetId="7" hidden="1">{"pl_td_01_02",#N/A,FALSE,"p&amp;l_t&amp;D_01_02 (2)"}</definedName>
    <definedName name="raa" localSheetId="0" hidden="1">{"pl_td_01_02",#N/A,FALSE,"p&amp;l_t&amp;D_01_02 (2)"}</definedName>
    <definedName name="raa" localSheetId="3" hidden="1">{"pl_td_01_02",#N/A,FALSE,"p&amp;l_t&amp;D_01_02 (2)"}</definedName>
    <definedName name="raa" localSheetId="8" hidden="1">{"pl_td_01_02",#N/A,FALSE,"p&amp;l_t&amp;D_01_02 (2)"}</definedName>
    <definedName name="raa" hidden="1">{"pl_td_01_02",#N/A,FALSE,"p&amp;l_t&amp;D_01_02 (2)"}</definedName>
    <definedName name="raj" localSheetId="6" hidden="1">{"pl_t&amp;d",#N/A,FALSE,"p&amp;l_t&amp;D_01_02 (2)"}</definedName>
    <definedName name="raj" localSheetId="7" hidden="1">{"pl_t&amp;d",#N/A,FALSE,"p&amp;l_t&amp;D_01_02 (2)"}</definedName>
    <definedName name="raj" localSheetId="0" hidden="1">{"pl_t&amp;d",#N/A,FALSE,"p&amp;l_t&amp;D_01_02 (2)"}</definedName>
    <definedName name="raj" localSheetId="3" hidden="1">{"pl_t&amp;d",#N/A,FALSE,"p&amp;l_t&amp;D_01_02 (2)"}</definedName>
    <definedName name="raj" localSheetId="8" hidden="1">{"pl_t&amp;d",#N/A,FALSE,"p&amp;l_t&amp;D_01_02 (2)"}</definedName>
    <definedName name="raj" hidden="1">{"pl_t&amp;d",#N/A,FALSE,"p&amp;l_t&amp;D_01_02 (2)"}</definedName>
    <definedName name="Raja" localSheetId="6" hidden="1">{"pl_t&amp;d",#N/A,FALSE,"p&amp;l_t&amp;D_01_02 (2)"}</definedName>
    <definedName name="Raja" localSheetId="7" hidden="1">{"pl_t&amp;d",#N/A,FALSE,"p&amp;l_t&amp;D_01_02 (2)"}</definedName>
    <definedName name="Raja" localSheetId="0" hidden="1">{"pl_t&amp;d",#N/A,FALSE,"p&amp;l_t&amp;D_01_02 (2)"}</definedName>
    <definedName name="Raja" localSheetId="3" hidden="1">{"pl_t&amp;d",#N/A,FALSE,"p&amp;l_t&amp;D_01_02 (2)"}</definedName>
    <definedName name="Raja" localSheetId="8" hidden="1">{"pl_t&amp;d",#N/A,FALSE,"p&amp;l_t&amp;D_01_02 (2)"}</definedName>
    <definedName name="Raja" hidden="1">{"pl_t&amp;d",#N/A,FALSE,"p&amp;l_t&amp;D_01_02 (2)"}</definedName>
    <definedName name="raju" localSheetId="6" hidden="1">{"pl_t&amp;d",#N/A,FALSE,"p&amp;l_t&amp;D_01_02 (2)"}</definedName>
    <definedName name="raju" localSheetId="7" hidden="1">{"pl_t&amp;d",#N/A,FALSE,"p&amp;l_t&amp;D_01_02 (2)"}</definedName>
    <definedName name="raju" localSheetId="0" hidden="1">{"pl_t&amp;d",#N/A,FALSE,"p&amp;l_t&amp;D_01_02 (2)"}</definedName>
    <definedName name="raju" localSheetId="3" hidden="1">{"pl_t&amp;d",#N/A,FALSE,"p&amp;l_t&amp;D_01_02 (2)"}</definedName>
    <definedName name="raju" localSheetId="8" hidden="1">{"pl_t&amp;d",#N/A,FALSE,"p&amp;l_t&amp;D_01_02 (2)"}</definedName>
    <definedName name="raju" hidden="1">{"pl_t&amp;d",#N/A,FALSE,"p&amp;l_t&amp;D_01_02 (2)"}</definedName>
    <definedName name="rao">'[15]f6-7'!$J$7:$J$10,'[15]f6-7'!$J$13:$J$14,'[15]f6-7'!$J$16:$J$18,'[15]f6-7'!$K$6:$K$18,'[15]f6-7'!$L$6:$L$18,'[15]f6-7'!$M$6:$M$7,'[15]f6-7'!$M$11:$M$12,'[15]f6-7'!$M$16:$M$18,'[15]f6-7'!$N$8:$N$18,'[15]f6-7'!$O$6:$O$10,'[15]f6-7'!$O$14:$O$18,'[15]f6-7'!$P$6:$P$15,'[15]f6-7'!$Q$6:$Q$18,'[15]f6-7'!$R$6:$R$7,'[15]f6-7'!$R$11:$R$12,'[15]f6-7'!$S$8:$S$18,'[15]f6-7'!$R$16,'[15]f6-7'!$T$6:$T$10,'[15]f6-7'!$T$13:$T$14</definedName>
    <definedName name="released" localSheetId="6" hidden="1">{"pl_t&amp;d",#N/A,FALSE,"p&amp;l_t&amp;D_01_02 (2)"}</definedName>
    <definedName name="released" localSheetId="7" hidden="1">{"pl_t&amp;d",#N/A,FALSE,"p&amp;l_t&amp;D_01_02 (2)"}</definedName>
    <definedName name="released" localSheetId="0" hidden="1">{"pl_t&amp;d",#N/A,FALSE,"p&amp;l_t&amp;D_01_02 (2)"}</definedName>
    <definedName name="released" localSheetId="3" hidden="1">{"pl_t&amp;d",#N/A,FALSE,"p&amp;l_t&amp;D_01_02 (2)"}</definedName>
    <definedName name="released" localSheetId="8" hidden="1">{"pl_t&amp;d",#N/A,FALSE,"p&amp;l_t&amp;D_01_02 (2)"}</definedName>
    <definedName name="released" hidden="1">{"pl_t&amp;d",#N/A,FALSE,"p&amp;l_t&amp;D_01_02 (2)"}</definedName>
    <definedName name="rr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sv" localSheetId="6" hidden="1">{"pl_td_01_02",#N/A,FALSE,"p&amp;l_t&amp;D_01_02 (2)"}</definedName>
    <definedName name="rsv" localSheetId="7" hidden="1">{"pl_td_01_02",#N/A,FALSE,"p&amp;l_t&amp;D_01_02 (2)"}</definedName>
    <definedName name="rsv" localSheetId="0" hidden="1">{"pl_td_01_02",#N/A,FALSE,"p&amp;l_t&amp;D_01_02 (2)"}</definedName>
    <definedName name="rsv" localSheetId="3" hidden="1">{"pl_td_01_02",#N/A,FALSE,"p&amp;l_t&amp;D_01_02 (2)"}</definedName>
    <definedName name="rsv" localSheetId="8" hidden="1">{"pl_td_01_02",#N/A,FALSE,"p&amp;l_t&amp;D_01_02 (2)"}</definedName>
    <definedName name="rsv" hidden="1">{"pl_td_01_02",#N/A,FALSE,"p&amp;l_t&amp;D_01_02 (2)"}</definedName>
    <definedName name="rtv" localSheetId="6" hidden="1">{"pl_t&amp;d",#N/A,FALSE,"p&amp;l_t&amp;D_01_02 (2)"}</definedName>
    <definedName name="rtv" localSheetId="7" hidden="1">{"pl_t&amp;d",#N/A,FALSE,"p&amp;l_t&amp;D_01_02 (2)"}</definedName>
    <definedName name="rtv" localSheetId="0" hidden="1">{"pl_t&amp;d",#N/A,FALSE,"p&amp;l_t&amp;D_01_02 (2)"}</definedName>
    <definedName name="rtv" localSheetId="3" hidden="1">{"pl_t&amp;d",#N/A,FALSE,"p&amp;l_t&amp;D_01_02 (2)"}</definedName>
    <definedName name="rtv" localSheetId="8" hidden="1">{"pl_t&amp;d",#N/A,FALSE,"p&amp;l_t&amp;D_01_02 (2)"}</definedName>
    <definedName name="rtv" hidden="1">{"pl_t&amp;d",#N/A,FALSE,"p&amp;l_t&amp;D_01_02 (2)"}</definedName>
    <definedName name="s" localSheetId="6">{"pl_t&amp;d",#N/A,FALSE,"p&amp;l_t&amp;D_01_02 (2)"}</definedName>
    <definedName name="s" localSheetId="7">{"pl_t&amp;d",#N/A,FALSE,"p&amp;l_t&amp;D_01_02 (2)"}</definedName>
    <definedName name="s" localSheetId="0">{"pl_t&amp;d",#N/A,FALSE,"p&amp;l_t&amp;D_01_02 (2)"}</definedName>
    <definedName name="s" localSheetId="3">{"pl_t&amp;d",#N/A,FALSE,"p&amp;l_t&amp;D_01_02 (2)"}</definedName>
    <definedName name="s" localSheetId="8">{"pl_t&amp;d",#N/A,FALSE,"p&amp;l_t&amp;D_01_02 (2)"}</definedName>
    <definedName name="s">{"pl_t&amp;d",#N/A,FALSE,"p&amp;l_t&amp;D_01_02 (2)"}</definedName>
    <definedName name="sale" localSheetId="6" hidden="1">{"pl_t&amp;d",#N/A,FALSE,"p&amp;l_t&amp;D_01_02 (2)"}</definedName>
    <definedName name="sale" localSheetId="7" hidden="1">{"pl_t&amp;d",#N/A,FALSE,"p&amp;l_t&amp;D_01_02 (2)"}</definedName>
    <definedName name="sale" localSheetId="0" hidden="1">{"pl_t&amp;d",#N/A,FALSE,"p&amp;l_t&amp;D_01_02 (2)"}</definedName>
    <definedName name="sale" localSheetId="3" hidden="1">{"pl_t&amp;d",#N/A,FALSE,"p&amp;l_t&amp;D_01_02 (2)"}</definedName>
    <definedName name="sale" localSheetId="8" hidden="1">{"pl_t&amp;d",#N/A,FALSE,"p&amp;l_t&amp;D_01_02 (2)"}</definedName>
    <definedName name="sale" hidden="1">{"pl_t&amp;d",#N/A,FALSE,"p&amp;l_t&amp;D_01_02 (2)"}</definedName>
    <definedName name="sales" localSheetId="6" hidden="1">{"pl_t&amp;d",#N/A,FALSE,"p&amp;l_t&amp;D_01_02 (2)"}</definedName>
    <definedName name="sales" localSheetId="7" hidden="1">{"pl_t&amp;d",#N/A,FALSE,"p&amp;l_t&amp;D_01_02 (2)"}</definedName>
    <definedName name="sales" localSheetId="0" hidden="1">{"pl_t&amp;d",#N/A,FALSE,"p&amp;l_t&amp;D_01_02 (2)"}</definedName>
    <definedName name="sales" localSheetId="3" hidden="1">{"pl_t&amp;d",#N/A,FALSE,"p&amp;l_t&amp;D_01_02 (2)"}</definedName>
    <definedName name="sales" localSheetId="8" hidden="1">{"pl_t&amp;d",#N/A,FALSE,"p&amp;l_t&amp;D_01_02 (2)"}</definedName>
    <definedName name="sales" hidden="1">{"pl_t&amp;d",#N/A,FALSE,"p&amp;l_t&amp;D_01_02 (2)"}</definedName>
    <definedName name="sales2" localSheetId="6" hidden="1">{"pl_t&amp;d",#N/A,FALSE,"p&amp;l_t&amp;D_01_02 (2)"}</definedName>
    <definedName name="sales2" localSheetId="7" hidden="1">{"pl_t&amp;d",#N/A,FALSE,"p&amp;l_t&amp;D_01_02 (2)"}</definedName>
    <definedName name="sales2" localSheetId="0" hidden="1">{"pl_t&amp;d",#N/A,FALSE,"p&amp;l_t&amp;D_01_02 (2)"}</definedName>
    <definedName name="sales2" localSheetId="3" hidden="1">{"pl_t&amp;d",#N/A,FALSE,"p&amp;l_t&amp;D_01_02 (2)"}</definedName>
    <definedName name="sales2" localSheetId="8" hidden="1">{"pl_t&amp;d",#N/A,FALSE,"p&amp;l_t&amp;D_01_02 (2)"}</definedName>
    <definedName name="sales2" hidden="1">{"pl_t&amp;d",#N/A,FALSE,"p&amp;l_t&amp;D_01_02 (2)"}</definedName>
    <definedName name="SALES3" localSheetId="6" hidden="1">{"pl_t&amp;d",#N/A,FALSE,"p&amp;l_t&amp;D_01_02 (2)"}</definedName>
    <definedName name="SALES3" localSheetId="7" hidden="1">{"pl_t&amp;d",#N/A,FALSE,"p&amp;l_t&amp;D_01_02 (2)"}</definedName>
    <definedName name="SALES3" localSheetId="0" hidden="1">{"pl_t&amp;d",#N/A,FALSE,"p&amp;l_t&amp;D_01_02 (2)"}</definedName>
    <definedName name="SALES3" localSheetId="3" hidden="1">{"pl_t&amp;d",#N/A,FALSE,"p&amp;l_t&amp;D_01_02 (2)"}</definedName>
    <definedName name="SALES3" localSheetId="8" hidden="1">{"pl_t&amp;d",#N/A,FALSE,"p&amp;l_t&amp;D_01_02 (2)"}</definedName>
    <definedName name="SALES3" hidden="1">{"pl_t&amp;d",#N/A,FALSE,"p&amp;l_t&amp;D_01_02 (2)"}</definedName>
    <definedName name="Salesconfl" localSheetId="6" hidden="1">{"pl_t&amp;d",#N/A,FALSE,"p&amp;l_t&amp;D_01_02 (2)"}</definedName>
    <definedName name="Salesconfl" localSheetId="7" hidden="1">{"pl_t&amp;d",#N/A,FALSE,"p&amp;l_t&amp;D_01_02 (2)"}</definedName>
    <definedName name="Salesconfl" localSheetId="0" hidden="1">{"pl_t&amp;d",#N/A,FALSE,"p&amp;l_t&amp;D_01_02 (2)"}</definedName>
    <definedName name="Salesconfl" localSheetId="3" hidden="1">{"pl_t&amp;d",#N/A,FALSE,"p&amp;l_t&amp;D_01_02 (2)"}</definedName>
    <definedName name="Salesconfl" localSheetId="8" hidden="1">{"pl_t&amp;d",#N/A,FALSE,"p&amp;l_t&amp;D_01_02 (2)"}</definedName>
    <definedName name="Salesconfl" hidden="1">{"pl_t&amp;d",#N/A,FALSE,"p&amp;l_t&amp;D_01_02 (2)"}</definedName>
    <definedName name="Salesconflict" localSheetId="6" hidden="1">{"pl_t&amp;d",#N/A,FALSE,"p&amp;l_t&amp;D_01_02 (2)"}</definedName>
    <definedName name="Salesconflict" localSheetId="7" hidden="1">{"pl_t&amp;d",#N/A,FALSE,"p&amp;l_t&amp;D_01_02 (2)"}</definedName>
    <definedName name="Salesconflict" localSheetId="0" hidden="1">{"pl_t&amp;d",#N/A,FALSE,"p&amp;l_t&amp;D_01_02 (2)"}</definedName>
    <definedName name="Salesconflict" localSheetId="3" hidden="1">{"pl_t&amp;d",#N/A,FALSE,"p&amp;l_t&amp;D_01_02 (2)"}</definedName>
    <definedName name="Salesconflict" localSheetId="8" hidden="1">{"pl_t&amp;d",#N/A,FALSE,"p&amp;l_t&amp;D_01_02 (2)"}</definedName>
    <definedName name="Salesconflict" hidden="1">{"pl_t&amp;d",#N/A,FALSE,"p&amp;l_t&amp;D_01_02 (2)"}</definedName>
    <definedName name="sampletoremove">[3]Newabstract!#REF!</definedName>
    <definedName name="sarathy" localSheetId="8">[12]INVESTMENTS!$C$5:$D$26</definedName>
    <definedName name="sarathy">[13]INVESTMENTS!$C$5:$D$26</definedName>
    <definedName name="sd" localSheetId="6" hidden="1">{"pl_t&amp;d",#N/A,FALSE,"p&amp;l_t&amp;D_01_02 (2)"}</definedName>
    <definedName name="sd" localSheetId="7" hidden="1">{"pl_t&amp;d",#N/A,FALSE,"p&amp;l_t&amp;D_01_02 (2)"}</definedName>
    <definedName name="sd" localSheetId="0" hidden="1">{"pl_t&amp;d",#N/A,FALSE,"p&amp;l_t&amp;D_01_02 (2)"}</definedName>
    <definedName name="sd" localSheetId="3" hidden="1">{"pl_t&amp;d",#N/A,FALSE,"p&amp;l_t&amp;D_01_02 (2)"}</definedName>
    <definedName name="sd" localSheetId="8" hidden="1">{"pl_t&amp;d",#N/A,FALSE,"p&amp;l_t&amp;D_01_02 (2)"}</definedName>
    <definedName name="sd" hidden="1">{"pl_t&amp;d",#N/A,FALSE,"p&amp;l_t&amp;D_01_02 (2)"}</definedName>
    <definedName name="sdds" localSheetId="6" hidden="1">{"pl_t&amp;d",#N/A,FALSE,"p&amp;l_t&amp;D_01_02 (2)"}</definedName>
    <definedName name="sdds" localSheetId="7" hidden="1">{"pl_t&amp;d",#N/A,FALSE,"p&amp;l_t&amp;D_01_02 (2)"}</definedName>
    <definedName name="sdds" localSheetId="0" hidden="1">{"pl_t&amp;d",#N/A,FALSE,"p&amp;l_t&amp;D_01_02 (2)"}</definedName>
    <definedName name="sdds" localSheetId="3" hidden="1">{"pl_t&amp;d",#N/A,FALSE,"p&amp;l_t&amp;D_01_02 (2)"}</definedName>
    <definedName name="sdds" localSheetId="8" hidden="1">{"pl_t&amp;d",#N/A,FALSE,"p&amp;l_t&amp;D_01_02 (2)"}</definedName>
    <definedName name="sdds" hidden="1">{"pl_t&amp;d",#N/A,FALSE,"p&amp;l_t&amp;D_01_02 (2)"}</definedName>
    <definedName name="sept" localSheetId="6" hidden="1">{"pl_t&amp;d",#N/A,FALSE,"p&amp;l_t&amp;D_01_02 (2)"}</definedName>
    <definedName name="sept" localSheetId="7" hidden="1">{"pl_t&amp;d",#N/A,FALSE,"p&amp;l_t&amp;D_01_02 (2)"}</definedName>
    <definedName name="sept" localSheetId="0" hidden="1">{"pl_t&amp;d",#N/A,FALSE,"p&amp;l_t&amp;D_01_02 (2)"}</definedName>
    <definedName name="sept" localSheetId="3" hidden="1">{"pl_t&amp;d",#N/A,FALSE,"p&amp;l_t&amp;D_01_02 (2)"}</definedName>
    <definedName name="sept" localSheetId="8" hidden="1">{"pl_t&amp;d",#N/A,FALSE,"p&amp;l_t&amp;D_01_02 (2)"}</definedName>
    <definedName name="sept" hidden="1">{"pl_t&amp;d",#N/A,FALSE,"p&amp;l_t&amp;D_01_02 (2)"}</definedName>
    <definedName name="September1">[4]MeritOrder!$C$255:$H$295</definedName>
    <definedName name="sheet" localSheetId="6" hidden="1">{"pl_t&amp;d",#N/A,FALSE,"p&amp;l_t&amp;D_01_02 (2)"}</definedName>
    <definedName name="sheet" localSheetId="7" hidden="1">{"pl_t&amp;d",#N/A,FALSE,"p&amp;l_t&amp;D_01_02 (2)"}</definedName>
    <definedName name="sheet" localSheetId="0" hidden="1">{"pl_t&amp;d",#N/A,FALSE,"p&amp;l_t&amp;D_01_02 (2)"}</definedName>
    <definedName name="sheet" localSheetId="3" hidden="1">{"pl_t&amp;d",#N/A,FALSE,"p&amp;l_t&amp;D_01_02 (2)"}</definedName>
    <definedName name="sheet" localSheetId="8" hidden="1">{"pl_t&amp;d",#N/A,FALSE,"p&amp;l_t&amp;D_01_02 (2)"}</definedName>
    <definedName name="sheet" hidden="1">{"pl_t&amp;d",#N/A,FALSE,"p&amp;l_t&amp;D_01_02 (2)"}</definedName>
    <definedName name="sheet3" localSheetId="6" hidden="1">{"pl_t&amp;d",#N/A,FALSE,"p&amp;l_t&amp;D_01_02 (2)"}</definedName>
    <definedName name="sheet3" localSheetId="7" hidden="1">{"pl_t&amp;d",#N/A,FALSE,"p&amp;l_t&amp;D_01_02 (2)"}</definedName>
    <definedName name="sheet3" localSheetId="0" hidden="1">{"pl_t&amp;d",#N/A,FALSE,"p&amp;l_t&amp;D_01_02 (2)"}</definedName>
    <definedName name="sheet3" localSheetId="3" hidden="1">{"pl_t&amp;d",#N/A,FALSE,"p&amp;l_t&amp;D_01_02 (2)"}</definedName>
    <definedName name="sheet3" localSheetId="8" hidden="1">{"pl_t&amp;d",#N/A,FALSE,"p&amp;l_t&amp;D_01_02 (2)"}</definedName>
    <definedName name="sheet3" hidden="1">{"pl_t&amp;d",#N/A,FALSE,"p&amp;l_t&amp;D_01_02 (2)"}</definedName>
    <definedName name="ss" localSheetId="6" hidden="1">{"pl_t&amp;d",#N/A,FALSE,"p&amp;l_t&amp;D_01_02 (2)"}</definedName>
    <definedName name="ss" localSheetId="7" hidden="1">{"pl_t&amp;d",#N/A,FALSE,"p&amp;l_t&amp;D_01_02 (2)"}</definedName>
    <definedName name="ss" localSheetId="0" hidden="1">{"pl_t&amp;d",#N/A,FALSE,"p&amp;l_t&amp;D_01_02 (2)"}</definedName>
    <definedName name="ss" localSheetId="3" hidden="1">{"pl_t&amp;d",#N/A,FALSE,"p&amp;l_t&amp;D_01_02 (2)"}</definedName>
    <definedName name="ss" localSheetId="8" hidden="1">{"pl_t&amp;d",#N/A,FALSE,"p&amp;l_t&amp;D_01_02 (2)"}</definedName>
    <definedName name="ss" hidden="1">{"pl_t&amp;d",#N/A,FALSE,"p&amp;l_t&amp;D_01_02 (2)"}</definedName>
    <definedName name="sss" localSheetId="6" hidden="1">{"pl_t&amp;d",#N/A,FALSE,"p&amp;l_t&amp;D_01_02 (2)"}</definedName>
    <definedName name="sss" localSheetId="7" hidden="1">{"pl_t&amp;d",#N/A,FALSE,"p&amp;l_t&amp;D_01_02 (2)"}</definedName>
    <definedName name="sss" localSheetId="0" hidden="1">{"pl_t&amp;d",#N/A,FALSE,"p&amp;l_t&amp;D_01_02 (2)"}</definedName>
    <definedName name="sss" localSheetId="3" hidden="1">{"pl_t&amp;d",#N/A,FALSE,"p&amp;l_t&amp;D_01_02 (2)"}</definedName>
    <definedName name="sss" localSheetId="8" hidden="1">{"pl_t&amp;d",#N/A,FALSE,"p&amp;l_t&amp;D_01_02 (2)"}</definedName>
    <definedName name="sss" hidden="1">{"pl_t&amp;d",#N/A,FALSE,"p&amp;l_t&amp;D_01_02 (2)"}</definedName>
    <definedName name="Sup">[5]Eviews!$E$8</definedName>
    <definedName name="Supp">[5]Eviews!$W$6</definedName>
    <definedName name="svs" localSheetId="6" hidden="1">{"pl_t&amp;d",#N/A,FALSE,"p&amp;l_t&amp;D_01_02 (2)"}</definedName>
    <definedName name="svs" localSheetId="7" hidden="1">{"pl_t&amp;d",#N/A,FALSE,"p&amp;l_t&amp;D_01_02 (2)"}</definedName>
    <definedName name="svs" localSheetId="0" hidden="1">{"pl_t&amp;d",#N/A,FALSE,"p&amp;l_t&amp;D_01_02 (2)"}</definedName>
    <definedName name="svs" localSheetId="3" hidden="1">{"pl_t&amp;d",#N/A,FALSE,"p&amp;l_t&amp;D_01_02 (2)"}</definedName>
    <definedName name="svs" localSheetId="8" hidden="1">{"pl_t&amp;d",#N/A,FALSE,"p&amp;l_t&amp;D_01_02 (2)"}</definedName>
    <definedName name="svs" hidden="1">{"pl_t&amp;d",#N/A,FALSE,"p&amp;l_t&amp;D_01_02 (2)"}</definedName>
    <definedName name="sx" localSheetId="6" hidden="1">{"pl_t&amp;d",#N/A,FALSE,"p&amp;l_t&amp;D_01_02 (2)"}</definedName>
    <definedName name="sx" localSheetId="7" hidden="1">{"pl_t&amp;d",#N/A,FALSE,"p&amp;l_t&amp;D_01_02 (2)"}</definedName>
    <definedName name="sx" localSheetId="0" hidden="1">{"pl_t&amp;d",#N/A,FALSE,"p&amp;l_t&amp;D_01_02 (2)"}</definedName>
    <definedName name="sx" localSheetId="3" hidden="1">{"pl_t&amp;d",#N/A,FALSE,"p&amp;l_t&amp;D_01_02 (2)"}</definedName>
    <definedName name="sx" localSheetId="8" hidden="1">{"pl_t&amp;d",#N/A,FALSE,"p&amp;l_t&amp;D_01_02 (2)"}</definedName>
    <definedName name="sx" hidden="1">{"pl_t&amp;d",#N/A,FALSE,"p&amp;l_t&amp;D_01_02 (2)"}</definedName>
    <definedName name="t" localSheetId="6" hidden="1">{"pl_t&amp;d",#N/A,FALSE,"p&amp;l_t&amp;D_01_02 (2)"}</definedName>
    <definedName name="t" localSheetId="7" hidden="1">{"pl_t&amp;d",#N/A,FALSE,"p&amp;l_t&amp;D_01_02 (2)"}</definedName>
    <definedName name="t" localSheetId="0" hidden="1">{"pl_t&amp;d",#N/A,FALSE,"p&amp;l_t&amp;D_01_02 (2)"}</definedName>
    <definedName name="t" localSheetId="3" hidden="1">{"pl_t&amp;d",#N/A,FALSE,"p&amp;l_t&amp;D_01_02 (2)"}</definedName>
    <definedName name="t" localSheetId="8" hidden="1">{"pl_t&amp;d",#N/A,FALSE,"p&amp;l_t&amp;D_01_02 (2)"}</definedName>
    <definedName name="t" hidden="1">{"pl_t&amp;d",#N/A,FALSE,"p&amp;l_t&amp;D_01_02 (2)"}</definedName>
    <definedName name="thousand">[7]General!$A$4</definedName>
    <definedName name="TTT" localSheetId="6" hidden="1">{"pl_t&amp;d",#N/A,FALSE,"p&amp;l_t&amp;D_01_02 (2)"}</definedName>
    <definedName name="TTT" localSheetId="7" hidden="1">{"pl_t&amp;d",#N/A,FALSE,"p&amp;l_t&amp;D_01_02 (2)"}</definedName>
    <definedName name="TTT" localSheetId="0" hidden="1">{"pl_t&amp;d",#N/A,FALSE,"p&amp;l_t&amp;D_01_02 (2)"}</definedName>
    <definedName name="TTT" localSheetId="3" hidden="1">{"pl_t&amp;d",#N/A,FALSE,"p&amp;l_t&amp;D_01_02 (2)"}</definedName>
    <definedName name="TTT" localSheetId="8" hidden="1">{"pl_t&amp;d",#N/A,FALSE,"p&amp;l_t&amp;D_01_02 (2)"}</definedName>
    <definedName name="TTT" hidden="1">{"pl_t&amp;d",#N/A,FALSE,"p&amp;l_t&amp;D_01_02 (2)"}</definedName>
    <definedName name="wdsd" localSheetId="6" hidden="1">{"pl_t&amp;d",#N/A,FALSE,"p&amp;l_t&amp;D_01_02 (2)"}</definedName>
    <definedName name="wdsd" localSheetId="7" hidden="1">{"pl_t&amp;d",#N/A,FALSE,"p&amp;l_t&amp;D_01_02 (2)"}</definedName>
    <definedName name="wdsd" localSheetId="0" hidden="1">{"pl_t&amp;d",#N/A,FALSE,"p&amp;l_t&amp;D_01_02 (2)"}</definedName>
    <definedName name="wdsd" localSheetId="3" hidden="1">{"pl_t&amp;d",#N/A,FALSE,"p&amp;l_t&amp;D_01_02 (2)"}</definedName>
    <definedName name="wdsd" localSheetId="8" hidden="1">{"pl_t&amp;d",#N/A,FALSE,"p&amp;l_t&amp;D_01_02 (2)"}</definedName>
    <definedName name="wdsd" hidden="1">{"pl_t&amp;d",#N/A,FALSE,"p&amp;l_t&amp;D_01_02 (2)"}</definedName>
    <definedName name="wq" localSheetId="6" hidden="1">{"pl_t&amp;d",#N/A,FALSE,"p&amp;l_t&amp;D_01_02 (2)"}</definedName>
    <definedName name="wq" localSheetId="7" hidden="1">{"pl_t&amp;d",#N/A,FALSE,"p&amp;l_t&amp;D_01_02 (2)"}</definedName>
    <definedName name="wq" localSheetId="0" hidden="1">{"pl_t&amp;d",#N/A,FALSE,"p&amp;l_t&amp;D_01_02 (2)"}</definedName>
    <definedName name="wq" localSheetId="3" hidden="1">{"pl_t&amp;d",#N/A,FALSE,"p&amp;l_t&amp;D_01_02 (2)"}</definedName>
    <definedName name="wq" localSheetId="8" hidden="1">{"pl_t&amp;d",#N/A,FALSE,"p&amp;l_t&amp;D_01_02 (2)"}</definedName>
    <definedName name="wq" hidden="1">{"pl_t&amp;d",#N/A,FALSE,"p&amp;l_t&amp;D_01_02 (2)"}</definedName>
    <definedName name="wqetydwd" localSheetId="6" hidden="1">{"pl_t&amp;d",#N/A,FALSE,"p&amp;l_t&amp;D_01_02 (2)"}</definedName>
    <definedName name="wqetydwd" localSheetId="7" hidden="1">{"pl_t&amp;d",#N/A,FALSE,"p&amp;l_t&amp;D_01_02 (2)"}</definedName>
    <definedName name="wqetydwd" localSheetId="0" hidden="1">{"pl_t&amp;d",#N/A,FALSE,"p&amp;l_t&amp;D_01_02 (2)"}</definedName>
    <definedName name="wqetydwd" localSheetId="3" hidden="1">{"pl_t&amp;d",#N/A,FALSE,"p&amp;l_t&amp;D_01_02 (2)"}</definedName>
    <definedName name="wqetydwd" localSheetId="8" hidden="1">{"pl_t&amp;d",#N/A,FALSE,"p&amp;l_t&amp;D_01_02 (2)"}</definedName>
    <definedName name="wqetydwd" hidden="1">{"pl_t&amp;d",#N/A,FALSE,"p&amp;l_t&amp;D_01_02 (2)"}</definedName>
    <definedName name="wqsxd" localSheetId="6" hidden="1">{"pl_t&amp;d",#N/A,FALSE,"p&amp;l_t&amp;D_01_02 (2)"}</definedName>
    <definedName name="wqsxd" localSheetId="7" hidden="1">{"pl_t&amp;d",#N/A,FALSE,"p&amp;l_t&amp;D_01_02 (2)"}</definedName>
    <definedName name="wqsxd" localSheetId="0" hidden="1">{"pl_t&amp;d",#N/A,FALSE,"p&amp;l_t&amp;D_01_02 (2)"}</definedName>
    <definedName name="wqsxd" localSheetId="3" hidden="1">{"pl_t&amp;d",#N/A,FALSE,"p&amp;l_t&amp;D_01_02 (2)"}</definedName>
    <definedName name="wqsxd" localSheetId="8" hidden="1">{"pl_t&amp;d",#N/A,FALSE,"p&amp;l_t&amp;D_01_02 (2)"}</definedName>
    <definedName name="wqsxd" hidden="1">{"pl_t&amp;d",#N/A,FALSE,"p&amp;l_t&amp;D_01_02 (2)"}</definedName>
    <definedName name="wqwq" localSheetId="6" hidden="1">{"pl_t&amp;d",#N/A,FALSE,"p&amp;l_t&amp;D_01_02 (2)"}</definedName>
    <definedName name="wqwq" localSheetId="7" hidden="1">{"pl_t&amp;d",#N/A,FALSE,"p&amp;l_t&amp;D_01_02 (2)"}</definedName>
    <definedName name="wqwq" localSheetId="0" hidden="1">{"pl_t&amp;d",#N/A,FALSE,"p&amp;l_t&amp;D_01_02 (2)"}</definedName>
    <definedName name="wqwq" localSheetId="3" hidden="1">{"pl_t&amp;d",#N/A,FALSE,"p&amp;l_t&amp;D_01_02 (2)"}</definedName>
    <definedName name="wqwq" localSheetId="8" hidden="1">{"pl_t&amp;d",#N/A,FALSE,"p&amp;l_t&amp;D_01_02 (2)"}</definedName>
    <definedName name="wqwq" hidden="1">{"pl_t&amp;d",#N/A,FALSE,"p&amp;l_t&amp;D_01_02 (2)"}</definedName>
    <definedName name="wqyqu" localSheetId="6" hidden="1">{"pl_t&amp;d",#N/A,FALSE,"p&amp;l_t&amp;D_01_02 (2)"}</definedName>
    <definedName name="wqyqu" localSheetId="7" hidden="1">{"pl_t&amp;d",#N/A,FALSE,"p&amp;l_t&amp;D_01_02 (2)"}</definedName>
    <definedName name="wqyqu" localSheetId="0" hidden="1">{"pl_t&amp;d",#N/A,FALSE,"p&amp;l_t&amp;D_01_02 (2)"}</definedName>
    <definedName name="wqyqu" localSheetId="3" hidden="1">{"pl_t&amp;d",#N/A,FALSE,"p&amp;l_t&amp;D_01_02 (2)"}</definedName>
    <definedName name="wqyqu" localSheetId="8" hidden="1">{"pl_t&amp;d",#N/A,FALSE,"p&amp;l_t&amp;D_01_02 (2)"}</definedName>
    <definedName name="wqyqu" hidden="1">{"pl_t&amp;d",#N/A,FALSE,"p&amp;l_t&amp;D_01_02 (2)"}</definedName>
    <definedName name="wrn.ARR._.Forms.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7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3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8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6" hidden="1">{#N/A,#N/A,FALSE,"1.1";#N/A,#N/A,FALSE,"1.3";#N/A,#N/A,FALSE,"SOD";#N/A,#N/A,FALSE,"1.4";#N/A,#N/A,FALSE,"Int recon";#N/A,#N/A,FALSE,"Sales_Rev";#N/A,#N/A,FALSE,"Summary"}</definedName>
    <definedName name="wrn.ARR04." localSheetId="7" hidden="1">{#N/A,#N/A,FALSE,"1.1";#N/A,#N/A,FALSE,"1.3";#N/A,#N/A,FALSE,"SOD";#N/A,#N/A,FALSE,"1.4";#N/A,#N/A,FALSE,"Int recon";#N/A,#N/A,FALSE,"Sales_Rev";#N/A,#N/A,FALSE,"Summary"}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localSheetId="3" hidden="1">{#N/A,#N/A,FALSE,"1.1";#N/A,#N/A,FALSE,"1.3";#N/A,#N/A,FALSE,"SOD";#N/A,#N/A,FALSE,"1.4";#N/A,#N/A,FALSE,"Int recon";#N/A,#N/A,FALSE,"Sales_Rev";#N/A,#N/A,FALSE,"Summary"}</definedName>
    <definedName name="wrn.ARR04." localSheetId="8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6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7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3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8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6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7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3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8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6" hidden="1">{"pl_t&amp;d",#N/A,FALSE,"p&amp;l_t&amp;D_01_02 (2)"}</definedName>
    <definedName name="wrn.pl." localSheetId="7" hidden="1">{"pl_t&amp;d",#N/A,FALSE,"p&amp;l_t&amp;D_01_02 (2)"}</definedName>
    <definedName name="wrn.pl." localSheetId="0" hidden="1">{"pl_t&amp;d",#N/A,FALSE,"p&amp;l_t&amp;D_01_02 (2)"}</definedName>
    <definedName name="wrn.pl." localSheetId="3" hidden="1">{"pl_t&amp;d",#N/A,FALSE,"p&amp;l_t&amp;D_01_02 (2)"}</definedName>
    <definedName name="wrn.pl." localSheetId="8" hidden="1">{"pl_t&amp;d",#N/A,FALSE,"p&amp;l_t&amp;D_01_02 (2)"}</definedName>
    <definedName name="wrn.pl." hidden="1">{"pl_t&amp;d",#N/A,FALSE,"p&amp;l_t&amp;D_01_02 (2)"}</definedName>
    <definedName name="wrn.pl_td." localSheetId="6" hidden="1">{"pl_td_01_02",#N/A,FALSE,"p&amp;l_t&amp;D_01_02 (2)"}</definedName>
    <definedName name="wrn.pl_td." localSheetId="7" hidden="1">{"pl_td_01_02",#N/A,FALSE,"p&amp;l_t&amp;D_01_02 (2)"}</definedName>
    <definedName name="wrn.pl_td." localSheetId="0" hidden="1">{"pl_td_01_02",#N/A,FALSE,"p&amp;l_t&amp;D_01_02 (2)"}</definedName>
    <definedName name="wrn.pl_td." localSheetId="3" hidden="1">{"pl_td_01_02",#N/A,FALSE,"p&amp;l_t&amp;D_01_02 (2)"}</definedName>
    <definedName name="wrn.pl_td." localSheetId="8" hidden="1">{"pl_td_01_02",#N/A,FALSE,"p&amp;l_t&amp;D_01_02 (2)"}</definedName>
    <definedName name="wrn.pl_td." hidden="1">{"pl_td_01_02",#N/A,FALSE,"p&amp;l_t&amp;D_01_02 (2)"}</definedName>
    <definedName name="wrn.PP." localSheetId="6" hidden="1">{#N/A,#N/A,FALSE,"2002-03 Form 1.3a";#N/A,#N/A,FALSE,"2003-04 Form 1.3a";#N/A,#N/A,FALSE,"Avai- CY";#N/A,#N/A,FALSE,"Avai- EY";#N/A,#N/A,FALSE,"Demand vs Availability"}</definedName>
    <definedName name="wrn.PP." localSheetId="7" hidden="1">{#N/A,#N/A,FALSE,"2002-03 Form 1.3a";#N/A,#N/A,FALSE,"2003-04 Form 1.3a";#N/A,#N/A,FALSE,"Avai- CY";#N/A,#N/A,FALSE,"Avai- EY";#N/A,#N/A,FALSE,"Demand vs Availability"}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localSheetId="3" hidden="1">{#N/A,#N/A,FALSE,"2002-03 Form 1.3a";#N/A,#N/A,FALSE,"2003-04 Form 1.3a";#N/A,#N/A,FALSE,"Avai- CY";#N/A,#N/A,FALSE,"Avai- EY";#N/A,#N/A,FALSE,"Demand vs Availability"}</definedName>
    <definedName name="wrn.PP." localSheetId="8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6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7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3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8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x" localSheetId="6" hidden="1">{"pl_t&amp;d",#N/A,FALSE,"p&amp;l_t&amp;D_01_02 (2)"}</definedName>
    <definedName name="x" localSheetId="7" hidden="1">{"pl_t&amp;d",#N/A,FALSE,"p&amp;l_t&amp;D_01_02 (2)"}</definedName>
    <definedName name="x" localSheetId="0" hidden="1">{"pl_t&amp;d",#N/A,FALSE,"p&amp;l_t&amp;D_01_02 (2)"}</definedName>
    <definedName name="x" localSheetId="3" hidden="1">{"pl_t&amp;d",#N/A,FALSE,"p&amp;l_t&amp;D_01_02 (2)"}</definedName>
    <definedName name="x" localSheetId="8" hidden="1">{"pl_t&amp;d",#N/A,FALSE,"p&amp;l_t&amp;D_01_02 (2)"}</definedName>
    <definedName name="x" hidden="1">{"pl_t&amp;d",#N/A,FALSE,"p&amp;l_t&amp;D_01_02 (2)"}</definedName>
    <definedName name="xx" localSheetId="6" hidden="1">{"pl_t&amp;d",#N/A,FALSE,"p&amp;l_t&amp;D_01_02 (2)"}</definedName>
    <definedName name="xx" localSheetId="7" hidden="1">{"pl_t&amp;d",#N/A,FALSE,"p&amp;l_t&amp;D_01_02 (2)"}</definedName>
    <definedName name="xx" localSheetId="0" hidden="1">{"pl_t&amp;d",#N/A,FALSE,"p&amp;l_t&amp;D_01_02 (2)"}</definedName>
    <definedName name="xx" localSheetId="3" hidden="1">{"pl_t&amp;d",#N/A,FALSE,"p&amp;l_t&amp;D_01_02 (2)"}</definedName>
    <definedName name="xx" localSheetId="8" hidden="1">{"pl_t&amp;d",#N/A,FALSE,"p&amp;l_t&amp;D_01_02 (2)"}</definedName>
    <definedName name="xx" hidden="1">{"pl_t&amp;d",#N/A,FALSE,"p&amp;l_t&amp;D_01_02 (2)"}</definedName>
    <definedName name="xxc" localSheetId="6" hidden="1">{"pl_t&amp;d",#N/A,FALSE,"p&amp;l_t&amp;D_01_02 (2)"}</definedName>
    <definedName name="xxc" localSheetId="7" hidden="1">{"pl_t&amp;d",#N/A,FALSE,"p&amp;l_t&amp;D_01_02 (2)"}</definedName>
    <definedName name="xxc" localSheetId="0" hidden="1">{"pl_t&amp;d",#N/A,FALSE,"p&amp;l_t&amp;D_01_02 (2)"}</definedName>
    <definedName name="xxc" localSheetId="3" hidden="1">{"pl_t&amp;d",#N/A,FALSE,"p&amp;l_t&amp;D_01_02 (2)"}</definedName>
    <definedName name="xxc" localSheetId="8" hidden="1">{"pl_t&amp;d",#N/A,FALSE,"p&amp;l_t&amp;D_01_02 (2)"}</definedName>
    <definedName name="xxc" hidden="1">{"pl_t&amp;d",#N/A,FALSE,"p&amp;l_t&amp;D_01_02 (2)"}</definedName>
    <definedName name="xxx" localSheetId="6" hidden="1">{"pl_t&amp;d",#N/A,FALSE,"p&amp;l_t&amp;D_01_02 (2)"}</definedName>
    <definedName name="xxx" localSheetId="7" hidden="1">{"pl_t&amp;d",#N/A,FALSE,"p&amp;l_t&amp;D_01_02 (2)"}</definedName>
    <definedName name="xxx" localSheetId="0" hidden="1">{"pl_t&amp;d",#N/A,FALSE,"p&amp;l_t&amp;D_01_02 (2)"}</definedName>
    <definedName name="xxx" localSheetId="3" hidden="1">{"pl_t&amp;d",#N/A,FALSE,"p&amp;l_t&amp;D_01_02 (2)"}</definedName>
    <definedName name="xxx" localSheetId="8" hidden="1">{"pl_t&amp;d",#N/A,FALSE,"p&amp;l_t&amp;D_01_02 (2)"}</definedName>
    <definedName name="xxx" hidden="1">{"pl_t&amp;d",#N/A,FALSE,"p&amp;l_t&amp;D_01_02 (2)"}</definedName>
    <definedName name="y" localSheetId="6" hidden="1">{"pl_t&amp;d",#N/A,FALSE,"p&amp;l_t&amp;D_01_02 (2)"}</definedName>
    <definedName name="y" localSheetId="7" hidden="1">{"pl_t&amp;d",#N/A,FALSE,"p&amp;l_t&amp;D_01_02 (2)"}</definedName>
    <definedName name="y" localSheetId="0" hidden="1">{"pl_t&amp;d",#N/A,FALSE,"p&amp;l_t&amp;D_01_02 (2)"}</definedName>
    <definedName name="y" localSheetId="3" hidden="1">{"pl_t&amp;d",#N/A,FALSE,"p&amp;l_t&amp;D_01_02 (2)"}</definedName>
    <definedName name="y" localSheetId="8" hidden="1">{"pl_t&amp;d",#N/A,FALSE,"p&amp;l_t&amp;D_01_02 (2)"}</definedName>
    <definedName name="y" hidden="1">{"pl_t&amp;d",#N/A,FALSE,"p&amp;l_t&amp;D_01_02 (2)"}</definedName>
    <definedName name="YEAR" localSheetId="8">#REF!</definedName>
    <definedName name="YEAR">#REF!</definedName>
    <definedName name="YEAR___0">#REF!</definedName>
    <definedName name="yui">[3]Newabstract!#REF!</definedName>
  </definedNames>
  <calcPr calcId="152511" iterate="1" calcOnSave="0"/>
</workbook>
</file>

<file path=xl/calcChain.xml><?xml version="1.0" encoding="utf-8"?>
<calcChain xmlns="http://schemas.openxmlformats.org/spreadsheetml/2006/main">
  <c r="R9" i="23" l="1"/>
  <c r="J71" i="23"/>
  <c r="J8" i="23"/>
  <c r="R72" i="23"/>
  <c r="R33" i="23"/>
  <c r="R21" i="23"/>
  <c r="R20" i="23" s="1"/>
  <c r="R52" i="23"/>
  <c r="R40" i="23"/>
  <c r="R16" i="23"/>
  <c r="R15" i="23"/>
  <c r="R8" i="23"/>
  <c r="R18" i="23"/>
  <c r="R18" i="21"/>
  <c r="R17" i="21"/>
  <c r="R17" i="23" s="1"/>
  <c r="R16" i="21"/>
  <c r="V154" i="23"/>
  <c r="V153" i="23"/>
  <c r="V152" i="23"/>
  <c r="V151" i="23"/>
  <c r="V150" i="23"/>
  <c r="V149" i="23"/>
  <c r="V148" i="23"/>
  <c r="V147" i="23"/>
  <c r="V146" i="23"/>
  <c r="V145" i="23"/>
  <c r="V144" i="23"/>
  <c r="V143" i="23"/>
  <c r="V142" i="23"/>
  <c r="V141" i="23"/>
  <c r="V140" i="23"/>
  <c r="V139" i="23"/>
  <c r="V138" i="23"/>
  <c r="V137" i="23"/>
  <c r="V136" i="23"/>
  <c r="V135" i="23"/>
  <c r="V134" i="23"/>
  <c r="V133" i="23"/>
  <c r="V132" i="23"/>
  <c r="V131" i="23"/>
  <c r="V129" i="23"/>
  <c r="V128" i="23"/>
  <c r="V127" i="23"/>
  <c r="V126" i="23"/>
  <c r="V125" i="23"/>
  <c r="V124" i="23"/>
  <c r="V123" i="23"/>
  <c r="V122" i="23"/>
  <c r="V121" i="23"/>
  <c r="V120" i="23"/>
  <c r="V119" i="23"/>
  <c r="V118" i="23"/>
  <c r="V117" i="23"/>
  <c r="V116" i="23"/>
  <c r="V115" i="23"/>
  <c r="V114" i="23"/>
  <c r="V113" i="23"/>
  <c r="V112" i="23"/>
  <c r="V111" i="23"/>
  <c r="V110" i="23"/>
  <c r="V109" i="23"/>
  <c r="V108" i="23"/>
  <c r="V107" i="23"/>
  <c r="V106" i="23"/>
  <c r="V105" i="23"/>
  <c r="V104" i="23"/>
  <c r="V103" i="23"/>
  <c r="V102" i="23"/>
  <c r="V99" i="23"/>
  <c r="V98" i="23"/>
  <c r="V97" i="23"/>
  <c r="V96" i="23"/>
  <c r="V95" i="23"/>
  <c r="V94" i="23"/>
  <c r="V93" i="23"/>
  <c r="V92" i="23"/>
  <c r="V91" i="23"/>
  <c r="V90" i="23"/>
  <c r="V89" i="23"/>
  <c r="V88" i="23"/>
  <c r="V87" i="23"/>
  <c r="V86" i="23"/>
  <c r="V85" i="23"/>
  <c r="V84" i="23"/>
  <c r="V83" i="23"/>
  <c r="V82" i="23"/>
  <c r="V81" i="23"/>
  <c r="V80" i="23"/>
  <c r="V79" i="23"/>
  <c r="V78" i="23"/>
  <c r="V77" i="23"/>
  <c r="V76" i="23"/>
  <c r="V75" i="23"/>
  <c r="V74" i="23"/>
  <c r="V73" i="23"/>
  <c r="V72" i="23"/>
  <c r="V71" i="23"/>
  <c r="V65" i="23"/>
  <c r="V64" i="23"/>
  <c r="V63" i="23"/>
  <c r="V62" i="23"/>
  <c r="V61" i="23" s="1"/>
  <c r="V59" i="23" s="1"/>
  <c r="V60" i="23"/>
  <c r="V58" i="23"/>
  <c r="V57" i="23"/>
  <c r="V56" i="23"/>
  <c r="V54" i="23"/>
  <c r="V53" i="23"/>
  <c r="V52" i="23"/>
  <c r="V49" i="23"/>
  <c r="V48" i="23" s="1"/>
  <c r="V47" i="23"/>
  <c r="V46" i="23"/>
  <c r="V45" i="23"/>
  <c r="V44" i="23"/>
  <c r="V43" i="23"/>
  <c r="V41" i="23"/>
  <c r="V40" i="23"/>
  <c r="V38" i="23"/>
  <c r="V37" i="23"/>
  <c r="V36" i="23"/>
  <c r="V35" i="23"/>
  <c r="V34" i="23"/>
  <c r="V33" i="23"/>
  <c r="V31" i="23"/>
  <c r="V30" i="23"/>
  <c r="V29" i="23"/>
  <c r="V27" i="23"/>
  <c r="V26" i="23"/>
  <c r="V25" i="23"/>
  <c r="V24" i="23"/>
  <c r="V23" i="23"/>
  <c r="V22" i="23" s="1"/>
  <c r="V21" i="23"/>
  <c r="V20" i="23" s="1"/>
  <c r="V18" i="23"/>
  <c r="V17" i="23"/>
  <c r="V16" i="23"/>
  <c r="V15" i="23"/>
  <c r="V14" i="23"/>
  <c r="V12" i="23"/>
  <c r="V11" i="23"/>
  <c r="V10" i="23" s="1"/>
  <c r="V9" i="23"/>
  <c r="V8" i="23"/>
  <c r="R154" i="23"/>
  <c r="R153" i="23"/>
  <c r="R152" i="23"/>
  <c r="R151" i="23"/>
  <c r="R150" i="23"/>
  <c r="R149" i="23"/>
  <c r="R148" i="23"/>
  <c r="R147" i="23"/>
  <c r="R146" i="23"/>
  <c r="R145" i="23"/>
  <c r="R144" i="23"/>
  <c r="R143" i="23"/>
  <c r="R142" i="23"/>
  <c r="R141" i="23"/>
  <c r="R140" i="23"/>
  <c r="R139" i="23"/>
  <c r="R138" i="23"/>
  <c r="R137" i="23"/>
  <c r="R136" i="23"/>
  <c r="R135" i="23"/>
  <c r="R134" i="23"/>
  <c r="R133" i="23"/>
  <c r="R132" i="23"/>
  <c r="R131" i="23"/>
  <c r="R129" i="23"/>
  <c r="R128" i="23"/>
  <c r="R127" i="23"/>
  <c r="R126" i="23"/>
  <c r="R125" i="23"/>
  <c r="R124" i="23"/>
  <c r="R123" i="23"/>
  <c r="R122" i="23"/>
  <c r="R121" i="23"/>
  <c r="R120" i="23"/>
  <c r="R119" i="23"/>
  <c r="R118" i="23"/>
  <c r="R117" i="23"/>
  <c r="R116" i="23"/>
  <c r="R115" i="23"/>
  <c r="R114" i="23"/>
  <c r="R113" i="23"/>
  <c r="R112" i="23"/>
  <c r="R111" i="23"/>
  <c r="R110" i="23"/>
  <c r="R109" i="23"/>
  <c r="R108" i="23"/>
  <c r="R107" i="23"/>
  <c r="R106" i="23"/>
  <c r="R105" i="23"/>
  <c r="R104" i="23"/>
  <c r="R103" i="23"/>
  <c r="R102" i="23"/>
  <c r="R99" i="23"/>
  <c r="R98" i="23"/>
  <c r="R97" i="23"/>
  <c r="R96" i="23"/>
  <c r="R95" i="23"/>
  <c r="R94" i="23"/>
  <c r="R93" i="23"/>
  <c r="R92" i="23"/>
  <c r="R91" i="23"/>
  <c r="R90" i="23"/>
  <c r="R89" i="23"/>
  <c r="R88" i="23"/>
  <c r="R87" i="23"/>
  <c r="R86" i="23"/>
  <c r="R85" i="23"/>
  <c r="R84" i="23"/>
  <c r="R83" i="23"/>
  <c r="R82" i="23"/>
  <c r="R81" i="23"/>
  <c r="R80" i="23"/>
  <c r="R79" i="23"/>
  <c r="R78" i="23"/>
  <c r="R77" i="23"/>
  <c r="R76" i="23"/>
  <c r="R75" i="23"/>
  <c r="R74" i="23"/>
  <c r="R73" i="23"/>
  <c r="R71" i="23"/>
  <c r="R65" i="23"/>
  <c r="R64" i="23"/>
  <c r="R63" i="23"/>
  <c r="R62" i="23"/>
  <c r="R61" i="23" s="1"/>
  <c r="R60" i="23"/>
  <c r="R58" i="23"/>
  <c r="R57" i="23"/>
  <c r="R56" i="23"/>
  <c r="R55" i="23" s="1"/>
  <c r="R54" i="23"/>
  <c r="R53" i="23"/>
  <c r="R49" i="23"/>
  <c r="R48" i="23" s="1"/>
  <c r="R47" i="23"/>
  <c r="R46" i="23"/>
  <c r="R45" i="23"/>
  <c r="R44" i="23"/>
  <c r="R43" i="23" s="1"/>
  <c r="R41" i="23"/>
  <c r="R38" i="23"/>
  <c r="R37" i="23"/>
  <c r="R36" i="23"/>
  <c r="R35" i="23"/>
  <c r="R34" i="23"/>
  <c r="R31" i="23"/>
  <c r="R30" i="23"/>
  <c r="R29" i="23"/>
  <c r="R28" i="23"/>
  <c r="R27" i="23"/>
  <c r="R26" i="23"/>
  <c r="R25" i="23"/>
  <c r="R24" i="23"/>
  <c r="R23" i="23"/>
  <c r="R14" i="23"/>
  <c r="R12" i="23"/>
  <c r="R11" i="23"/>
  <c r="N154" i="23"/>
  <c r="N153" i="23"/>
  <c r="N152" i="23"/>
  <c r="N151" i="23"/>
  <c r="N150" i="23"/>
  <c r="N149" i="23"/>
  <c r="N148" i="23"/>
  <c r="N147" i="23"/>
  <c r="N146" i="23"/>
  <c r="N145" i="23"/>
  <c r="N144" i="23"/>
  <c r="N143" i="23"/>
  <c r="N142" i="23"/>
  <c r="N141" i="23"/>
  <c r="N140" i="23"/>
  <c r="N139" i="23"/>
  <c r="N138" i="23"/>
  <c r="N137" i="23"/>
  <c r="N136" i="23"/>
  <c r="N135" i="23"/>
  <c r="N134" i="23"/>
  <c r="N133" i="23"/>
  <c r="N132" i="23"/>
  <c r="N131" i="23"/>
  <c r="N129" i="23"/>
  <c r="N128" i="23"/>
  <c r="N127" i="23"/>
  <c r="N126" i="23"/>
  <c r="N125" i="23"/>
  <c r="N124" i="23"/>
  <c r="N123" i="23"/>
  <c r="N122" i="23"/>
  <c r="N121" i="23"/>
  <c r="N120" i="23"/>
  <c r="N119" i="23"/>
  <c r="N118" i="23"/>
  <c r="N117" i="23"/>
  <c r="N116" i="23"/>
  <c r="N115" i="23"/>
  <c r="N114" i="23"/>
  <c r="N113" i="23"/>
  <c r="N112" i="23"/>
  <c r="N111" i="23"/>
  <c r="N110" i="23"/>
  <c r="N109" i="23"/>
  <c r="N108" i="23"/>
  <c r="N107" i="23"/>
  <c r="N106" i="23"/>
  <c r="N105" i="23"/>
  <c r="N104" i="23"/>
  <c r="N103" i="23"/>
  <c r="N102" i="23"/>
  <c r="N99" i="23"/>
  <c r="N98" i="23"/>
  <c r="N97" i="23"/>
  <c r="N96" i="23"/>
  <c r="N95" i="23"/>
  <c r="N94" i="23"/>
  <c r="N93" i="23"/>
  <c r="N92" i="23"/>
  <c r="N91" i="23"/>
  <c r="N90" i="23"/>
  <c r="N89" i="23"/>
  <c r="N88" i="23"/>
  <c r="N87" i="23"/>
  <c r="N86" i="23"/>
  <c r="N85" i="23"/>
  <c r="N84" i="23"/>
  <c r="N83" i="23"/>
  <c r="N82" i="23"/>
  <c r="N81" i="23"/>
  <c r="N80" i="23"/>
  <c r="N79" i="23"/>
  <c r="N78" i="23"/>
  <c r="N77" i="23"/>
  <c r="N76" i="23"/>
  <c r="N75" i="23"/>
  <c r="N74" i="23"/>
  <c r="N73" i="23"/>
  <c r="N72" i="23"/>
  <c r="N71" i="23"/>
  <c r="N65" i="23"/>
  <c r="N64" i="23"/>
  <c r="N63" i="23"/>
  <c r="N62" i="23"/>
  <c r="N61" i="23" s="1"/>
  <c r="N60" i="23"/>
  <c r="N58" i="23"/>
  <c r="N57" i="23"/>
  <c r="N56" i="23"/>
  <c r="N55" i="23" s="1"/>
  <c r="N54" i="23"/>
  <c r="N53" i="23"/>
  <c r="N52" i="23"/>
  <c r="N49" i="23"/>
  <c r="N48" i="23" s="1"/>
  <c r="N47" i="23"/>
  <c r="N46" i="23"/>
  <c r="N45" i="23"/>
  <c r="N44" i="23"/>
  <c r="N41" i="23"/>
  <c r="N40" i="23"/>
  <c r="N39" i="23" s="1"/>
  <c r="N38" i="23"/>
  <c r="N37" i="23"/>
  <c r="N36" i="23"/>
  <c r="N35" i="23"/>
  <c r="N34" i="23"/>
  <c r="N33" i="23"/>
  <c r="N31" i="23"/>
  <c r="N30" i="23"/>
  <c r="N29" i="23"/>
  <c r="N27" i="23"/>
  <c r="N26" i="23"/>
  <c r="N25" i="23"/>
  <c r="N24" i="23"/>
  <c r="N23" i="23"/>
  <c r="N21" i="23"/>
  <c r="N20" i="23" s="1"/>
  <c r="N18" i="23"/>
  <c r="N17" i="23"/>
  <c r="N16" i="23"/>
  <c r="N15" i="23"/>
  <c r="N14" i="23"/>
  <c r="N12" i="23"/>
  <c r="N11" i="23"/>
  <c r="N9" i="23"/>
  <c r="N8" i="23"/>
  <c r="N7" i="23" s="1"/>
  <c r="J37" i="23"/>
  <c r="J24" i="23"/>
  <c r="J154" i="23"/>
  <c r="J153" i="23"/>
  <c r="J152" i="23"/>
  <c r="J151" i="23"/>
  <c r="J150" i="23"/>
  <c r="J149" i="23"/>
  <c r="J148" i="23"/>
  <c r="J147" i="23"/>
  <c r="J146" i="23"/>
  <c r="J145" i="23"/>
  <c r="J144" i="23"/>
  <c r="J143" i="23"/>
  <c r="J142" i="23"/>
  <c r="J141" i="23"/>
  <c r="J140" i="23"/>
  <c r="J139" i="23"/>
  <c r="J138" i="23"/>
  <c r="J137" i="23"/>
  <c r="J136" i="23"/>
  <c r="J135" i="23"/>
  <c r="J134" i="23"/>
  <c r="J133" i="23"/>
  <c r="J132" i="23"/>
  <c r="J131" i="23"/>
  <c r="J129" i="23"/>
  <c r="J128" i="23"/>
  <c r="J127" i="23"/>
  <c r="J126" i="23"/>
  <c r="J125" i="23"/>
  <c r="J124" i="23"/>
  <c r="J123" i="23"/>
  <c r="J122" i="23"/>
  <c r="J121" i="23"/>
  <c r="J120" i="23"/>
  <c r="J119" i="23"/>
  <c r="J118" i="23"/>
  <c r="J117" i="23"/>
  <c r="J116" i="23"/>
  <c r="J115" i="23"/>
  <c r="J114" i="23"/>
  <c r="J113" i="23"/>
  <c r="J112" i="23"/>
  <c r="J111" i="23"/>
  <c r="J110" i="23"/>
  <c r="J109" i="23"/>
  <c r="J108" i="23"/>
  <c r="J107" i="23"/>
  <c r="J106" i="23"/>
  <c r="J105" i="23"/>
  <c r="J104" i="23"/>
  <c r="J103" i="23"/>
  <c r="J102" i="23"/>
  <c r="J99" i="23"/>
  <c r="J98" i="23"/>
  <c r="J97" i="23"/>
  <c r="J96" i="23"/>
  <c r="J95" i="23"/>
  <c r="J94" i="23"/>
  <c r="J93" i="23"/>
  <c r="J92" i="23"/>
  <c r="J91" i="23"/>
  <c r="J90" i="23"/>
  <c r="J89" i="23"/>
  <c r="J88" i="23"/>
  <c r="J87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65" i="23"/>
  <c r="J64" i="23"/>
  <c r="J63" i="23"/>
  <c r="J62" i="23"/>
  <c r="J60" i="23"/>
  <c r="J58" i="23"/>
  <c r="J57" i="23"/>
  <c r="J56" i="23"/>
  <c r="J54" i="23"/>
  <c r="J53" i="23"/>
  <c r="J52" i="23"/>
  <c r="J49" i="23"/>
  <c r="J48" i="23" s="1"/>
  <c r="J47" i="23"/>
  <c r="J46" i="23"/>
  <c r="J45" i="23"/>
  <c r="J44" i="23"/>
  <c r="J41" i="23"/>
  <c r="J40" i="23"/>
  <c r="J38" i="23"/>
  <c r="J36" i="23"/>
  <c r="J35" i="23"/>
  <c r="J34" i="23"/>
  <c r="J33" i="23"/>
  <c r="J31" i="23"/>
  <c r="J30" i="23"/>
  <c r="J29" i="23"/>
  <c r="J27" i="23"/>
  <c r="J26" i="23"/>
  <c r="J25" i="23"/>
  <c r="J23" i="23"/>
  <c r="J21" i="23"/>
  <c r="J20" i="23" s="1"/>
  <c r="J18" i="23"/>
  <c r="J17" i="23"/>
  <c r="J16" i="23"/>
  <c r="J15" i="23"/>
  <c r="J14" i="23"/>
  <c r="J12" i="23"/>
  <c r="J11" i="23"/>
  <c r="J9" i="23"/>
  <c r="Y155" i="23"/>
  <c r="X155" i="23"/>
  <c r="W155" i="23"/>
  <c r="Y154" i="23"/>
  <c r="X154" i="23"/>
  <c r="W154" i="23"/>
  <c r="Y153" i="23"/>
  <c r="X153" i="23"/>
  <c r="W153" i="23"/>
  <c r="Y152" i="23"/>
  <c r="X152" i="23"/>
  <c r="W152" i="23"/>
  <c r="Y151" i="23"/>
  <c r="X151" i="23"/>
  <c r="W151" i="23"/>
  <c r="Y150" i="23"/>
  <c r="X150" i="23"/>
  <c r="W150" i="23"/>
  <c r="Y149" i="23"/>
  <c r="X149" i="23"/>
  <c r="W149" i="23"/>
  <c r="Y148" i="23"/>
  <c r="X148" i="23"/>
  <c r="W148" i="23"/>
  <c r="Y147" i="23"/>
  <c r="X147" i="23"/>
  <c r="W147" i="23"/>
  <c r="Y146" i="23"/>
  <c r="X146" i="23"/>
  <c r="W146" i="23"/>
  <c r="Y145" i="23"/>
  <c r="X145" i="23"/>
  <c r="W145" i="23"/>
  <c r="Y144" i="23"/>
  <c r="X144" i="23"/>
  <c r="W144" i="23"/>
  <c r="Y143" i="23"/>
  <c r="X143" i="23"/>
  <c r="W143" i="23"/>
  <c r="Y142" i="23"/>
  <c r="X142" i="23"/>
  <c r="W142" i="23"/>
  <c r="Y141" i="23"/>
  <c r="X141" i="23"/>
  <c r="W141" i="23"/>
  <c r="Y140" i="23"/>
  <c r="X140" i="23"/>
  <c r="W140" i="23"/>
  <c r="Y139" i="23"/>
  <c r="X139" i="23"/>
  <c r="W139" i="23"/>
  <c r="Y138" i="23"/>
  <c r="X138" i="23"/>
  <c r="W138" i="23"/>
  <c r="Y137" i="23"/>
  <c r="X137" i="23"/>
  <c r="W137" i="23"/>
  <c r="Y136" i="23"/>
  <c r="X136" i="23"/>
  <c r="W136" i="23"/>
  <c r="Y135" i="23"/>
  <c r="X135" i="23"/>
  <c r="W135" i="23"/>
  <c r="Y134" i="23"/>
  <c r="X134" i="23"/>
  <c r="W134" i="23"/>
  <c r="Y133" i="23"/>
  <c r="X133" i="23"/>
  <c r="W133" i="23"/>
  <c r="Y132" i="23"/>
  <c r="X132" i="23"/>
  <c r="W132" i="23"/>
  <c r="Y131" i="23"/>
  <c r="X131" i="23"/>
  <c r="W131" i="23"/>
  <c r="Y130" i="23"/>
  <c r="X130" i="23"/>
  <c r="W130" i="23"/>
  <c r="Y129" i="23"/>
  <c r="X129" i="23"/>
  <c r="W129" i="23"/>
  <c r="Y128" i="23"/>
  <c r="X128" i="23"/>
  <c r="W128" i="23"/>
  <c r="Y127" i="23"/>
  <c r="X127" i="23"/>
  <c r="W127" i="23"/>
  <c r="Y126" i="23"/>
  <c r="X126" i="23"/>
  <c r="W126" i="23"/>
  <c r="Y125" i="23"/>
  <c r="X125" i="23"/>
  <c r="W125" i="23"/>
  <c r="Y124" i="23"/>
  <c r="X124" i="23"/>
  <c r="W124" i="23"/>
  <c r="Y123" i="23"/>
  <c r="X123" i="23"/>
  <c r="W123" i="23"/>
  <c r="Y122" i="23"/>
  <c r="X122" i="23"/>
  <c r="W122" i="23"/>
  <c r="Y121" i="23"/>
  <c r="X121" i="23"/>
  <c r="W121" i="23"/>
  <c r="Y120" i="23"/>
  <c r="X120" i="23"/>
  <c r="W120" i="23"/>
  <c r="Y119" i="23"/>
  <c r="X119" i="23"/>
  <c r="W119" i="23"/>
  <c r="Y118" i="23"/>
  <c r="X118" i="23"/>
  <c r="W118" i="23"/>
  <c r="Y117" i="23"/>
  <c r="X117" i="23"/>
  <c r="W117" i="23"/>
  <c r="Y116" i="23"/>
  <c r="X116" i="23"/>
  <c r="W116" i="23"/>
  <c r="Y115" i="23"/>
  <c r="X115" i="23"/>
  <c r="W115" i="23"/>
  <c r="Y114" i="23"/>
  <c r="X114" i="23"/>
  <c r="W114" i="23"/>
  <c r="Y113" i="23"/>
  <c r="X113" i="23"/>
  <c r="W113" i="23"/>
  <c r="Y112" i="23"/>
  <c r="X112" i="23"/>
  <c r="W112" i="23"/>
  <c r="Y111" i="23"/>
  <c r="X111" i="23"/>
  <c r="W111" i="23"/>
  <c r="Y110" i="23"/>
  <c r="X110" i="23"/>
  <c r="W110" i="23"/>
  <c r="Y109" i="23"/>
  <c r="X109" i="23"/>
  <c r="W109" i="23"/>
  <c r="Y108" i="23"/>
  <c r="X108" i="23"/>
  <c r="W108" i="23"/>
  <c r="Y107" i="23"/>
  <c r="X107" i="23"/>
  <c r="W107" i="23"/>
  <c r="Y106" i="23"/>
  <c r="X106" i="23"/>
  <c r="W106" i="23"/>
  <c r="Y105" i="23"/>
  <c r="X105" i="23"/>
  <c r="W105" i="23"/>
  <c r="Y104" i="23"/>
  <c r="X104" i="23"/>
  <c r="W104" i="23"/>
  <c r="Y103" i="23"/>
  <c r="X103" i="23"/>
  <c r="W103" i="23"/>
  <c r="Y102" i="23"/>
  <c r="X102" i="23"/>
  <c r="W102" i="23"/>
  <c r="Y101" i="23"/>
  <c r="Y100" i="23" s="1"/>
  <c r="X101" i="23"/>
  <c r="X100" i="23" s="1"/>
  <c r="W101" i="23"/>
  <c r="W100" i="23" s="1"/>
  <c r="Y99" i="23"/>
  <c r="X99" i="23"/>
  <c r="W99" i="23"/>
  <c r="Y98" i="23"/>
  <c r="X98" i="23"/>
  <c r="W98" i="23"/>
  <c r="Y97" i="23"/>
  <c r="X97" i="23"/>
  <c r="W97" i="23"/>
  <c r="Y96" i="23"/>
  <c r="X96" i="23"/>
  <c r="W96" i="23"/>
  <c r="Y95" i="23"/>
  <c r="X95" i="23"/>
  <c r="W95" i="23"/>
  <c r="Y94" i="23"/>
  <c r="X94" i="23"/>
  <c r="W94" i="23"/>
  <c r="Y93" i="23"/>
  <c r="X93" i="23"/>
  <c r="W93" i="23"/>
  <c r="Y92" i="23"/>
  <c r="X92" i="23"/>
  <c r="W92" i="23"/>
  <c r="Y91" i="23"/>
  <c r="X91" i="23"/>
  <c r="W91" i="23"/>
  <c r="Y90" i="23"/>
  <c r="X90" i="23"/>
  <c r="W90" i="23"/>
  <c r="Y89" i="23"/>
  <c r="X89" i="23"/>
  <c r="W89" i="23"/>
  <c r="Y88" i="23"/>
  <c r="X88" i="23"/>
  <c r="W88" i="23"/>
  <c r="Y87" i="23"/>
  <c r="X87" i="23"/>
  <c r="W87" i="23"/>
  <c r="Y86" i="23"/>
  <c r="X86" i="23"/>
  <c r="W86" i="23"/>
  <c r="Y85" i="23"/>
  <c r="X85" i="23"/>
  <c r="W85" i="23"/>
  <c r="Y84" i="23"/>
  <c r="X84" i="23"/>
  <c r="W84" i="23"/>
  <c r="Y83" i="23"/>
  <c r="X83" i="23"/>
  <c r="W83" i="23"/>
  <c r="Y82" i="23"/>
  <c r="X82" i="23"/>
  <c r="W82" i="23"/>
  <c r="Y81" i="23"/>
  <c r="X81" i="23"/>
  <c r="W81" i="23"/>
  <c r="Y80" i="23"/>
  <c r="X80" i="23"/>
  <c r="W80" i="23"/>
  <c r="Y79" i="23"/>
  <c r="X79" i="23"/>
  <c r="W79" i="23"/>
  <c r="Y78" i="23"/>
  <c r="X78" i="23"/>
  <c r="W78" i="23"/>
  <c r="Y77" i="23"/>
  <c r="X77" i="23"/>
  <c r="W77" i="23"/>
  <c r="Y76" i="23"/>
  <c r="X76" i="23"/>
  <c r="W76" i="23"/>
  <c r="Y75" i="23"/>
  <c r="X75" i="23"/>
  <c r="W75" i="23"/>
  <c r="Y74" i="23"/>
  <c r="X74" i="23"/>
  <c r="W74" i="23"/>
  <c r="Y73" i="23"/>
  <c r="X73" i="23"/>
  <c r="W73" i="23"/>
  <c r="Y72" i="23"/>
  <c r="X72" i="23"/>
  <c r="W72" i="23"/>
  <c r="Y71" i="23"/>
  <c r="X71" i="23"/>
  <c r="W71" i="23"/>
  <c r="Y70" i="23"/>
  <c r="X70" i="23"/>
  <c r="W70" i="23"/>
  <c r="Y69" i="23"/>
  <c r="X69" i="23"/>
  <c r="W69" i="23"/>
  <c r="Y68" i="23"/>
  <c r="X68" i="23"/>
  <c r="W68" i="23"/>
  <c r="Y67" i="23"/>
  <c r="X67" i="23"/>
  <c r="W67" i="23"/>
  <c r="Y66" i="23"/>
  <c r="X66" i="23"/>
  <c r="W66" i="23"/>
  <c r="Y65" i="23"/>
  <c r="X65" i="23"/>
  <c r="W65" i="23"/>
  <c r="Y64" i="23"/>
  <c r="X64" i="23"/>
  <c r="W64" i="23"/>
  <c r="Y63" i="23"/>
  <c r="X63" i="23"/>
  <c r="W63" i="23"/>
  <c r="Y62" i="23"/>
  <c r="X62" i="23"/>
  <c r="W62" i="23"/>
  <c r="Y61" i="23"/>
  <c r="X61" i="23"/>
  <c r="W61" i="23"/>
  <c r="Y60" i="23"/>
  <c r="X60" i="23"/>
  <c r="W60" i="23"/>
  <c r="Y59" i="23"/>
  <c r="X59" i="23"/>
  <c r="W59" i="23"/>
  <c r="Y58" i="23"/>
  <c r="X58" i="23"/>
  <c r="W58" i="23"/>
  <c r="Y57" i="23"/>
  <c r="X57" i="23"/>
  <c r="W57" i="23"/>
  <c r="Y56" i="23"/>
  <c r="X56" i="23"/>
  <c r="W56" i="23"/>
  <c r="Y55" i="23"/>
  <c r="X55" i="23"/>
  <c r="W55" i="23"/>
  <c r="Y54" i="23"/>
  <c r="X54" i="23"/>
  <c r="W54" i="23"/>
  <c r="Y53" i="23"/>
  <c r="X53" i="23"/>
  <c r="W53" i="23"/>
  <c r="Y52" i="23"/>
  <c r="X52" i="23"/>
  <c r="W52" i="23"/>
  <c r="Y51" i="23"/>
  <c r="X51" i="23"/>
  <c r="W51" i="23"/>
  <c r="Y50" i="23"/>
  <c r="X50" i="23"/>
  <c r="W50" i="23"/>
  <c r="Y49" i="23"/>
  <c r="X49" i="23"/>
  <c r="W49" i="23"/>
  <c r="Y48" i="23"/>
  <c r="X48" i="23"/>
  <c r="W48" i="23"/>
  <c r="Y47" i="23"/>
  <c r="X47" i="23"/>
  <c r="W47" i="23"/>
  <c r="Y46" i="23"/>
  <c r="X46" i="23"/>
  <c r="W46" i="23"/>
  <c r="Y45" i="23"/>
  <c r="X45" i="23"/>
  <c r="W45" i="23"/>
  <c r="Y44" i="23"/>
  <c r="X44" i="23"/>
  <c r="W44" i="23"/>
  <c r="Y43" i="23"/>
  <c r="X43" i="23"/>
  <c r="W43" i="23"/>
  <c r="Y42" i="23"/>
  <c r="X42" i="23"/>
  <c r="W42" i="23"/>
  <c r="Y41" i="23"/>
  <c r="X41" i="23"/>
  <c r="W41" i="23"/>
  <c r="Y40" i="23"/>
  <c r="X40" i="23"/>
  <c r="W40" i="23"/>
  <c r="Y39" i="23"/>
  <c r="X39" i="23"/>
  <c r="W39" i="23"/>
  <c r="Y38" i="23"/>
  <c r="X38" i="23"/>
  <c r="W38" i="23"/>
  <c r="Y37" i="23"/>
  <c r="X37" i="23"/>
  <c r="W37" i="23"/>
  <c r="Y36" i="23"/>
  <c r="X36" i="23"/>
  <c r="W36" i="23"/>
  <c r="Y35" i="23"/>
  <c r="X35" i="23"/>
  <c r="W35" i="23"/>
  <c r="Y34" i="23"/>
  <c r="X34" i="23"/>
  <c r="W34" i="23"/>
  <c r="Y33" i="23"/>
  <c r="X33" i="23"/>
  <c r="W33" i="23"/>
  <c r="Y32" i="23"/>
  <c r="X32" i="23"/>
  <c r="W32" i="23"/>
  <c r="Y31" i="23"/>
  <c r="X31" i="23"/>
  <c r="W31" i="23"/>
  <c r="Y30" i="23"/>
  <c r="X30" i="23"/>
  <c r="W30" i="23"/>
  <c r="Y29" i="23"/>
  <c r="X29" i="23"/>
  <c r="W29" i="23"/>
  <c r="Y28" i="23"/>
  <c r="X28" i="23"/>
  <c r="W28" i="23"/>
  <c r="Y27" i="23"/>
  <c r="X27" i="23"/>
  <c r="W27" i="23"/>
  <c r="Y26" i="23"/>
  <c r="X26" i="23"/>
  <c r="W26" i="23"/>
  <c r="Y25" i="23"/>
  <c r="X25" i="23"/>
  <c r="W25" i="23"/>
  <c r="Y24" i="23"/>
  <c r="X24" i="23"/>
  <c r="W24" i="23"/>
  <c r="Y23" i="23"/>
  <c r="X23" i="23"/>
  <c r="W23" i="23"/>
  <c r="Y22" i="23"/>
  <c r="X22" i="23"/>
  <c r="W22" i="23"/>
  <c r="Y21" i="23"/>
  <c r="X21" i="23"/>
  <c r="W21" i="23"/>
  <c r="Y20" i="23"/>
  <c r="X20" i="23"/>
  <c r="W20" i="23"/>
  <c r="Y19" i="23"/>
  <c r="X19" i="23"/>
  <c r="W19" i="23"/>
  <c r="Y18" i="23"/>
  <c r="X18" i="23"/>
  <c r="W18" i="23"/>
  <c r="Y17" i="23"/>
  <c r="X17" i="23"/>
  <c r="W17" i="23"/>
  <c r="Y16" i="23"/>
  <c r="X16" i="23"/>
  <c r="W16" i="23"/>
  <c r="Y15" i="23"/>
  <c r="X15" i="23"/>
  <c r="W15" i="23"/>
  <c r="Y14" i="23"/>
  <c r="X14" i="23"/>
  <c r="W14" i="23"/>
  <c r="Y13" i="23"/>
  <c r="X13" i="23"/>
  <c r="W13" i="23"/>
  <c r="Y12" i="23"/>
  <c r="X12" i="23"/>
  <c r="W12" i="23"/>
  <c r="Y11" i="23"/>
  <c r="X11" i="23"/>
  <c r="W11" i="23"/>
  <c r="Y10" i="23"/>
  <c r="X10" i="23"/>
  <c r="W10" i="23"/>
  <c r="Y9" i="23"/>
  <c r="X9" i="23"/>
  <c r="W9" i="23"/>
  <c r="Y8" i="23"/>
  <c r="X8" i="23"/>
  <c r="W8" i="23"/>
  <c r="Y7" i="23"/>
  <c r="X7" i="23"/>
  <c r="W7" i="23"/>
  <c r="Y6" i="23"/>
  <c r="X6" i="23"/>
  <c r="W6" i="23"/>
  <c r="Y5" i="23"/>
  <c r="X5" i="23"/>
  <c r="W5" i="23"/>
  <c r="U155" i="23"/>
  <c r="T155" i="23"/>
  <c r="S155" i="23"/>
  <c r="U154" i="23"/>
  <c r="T154" i="23"/>
  <c r="S154" i="23"/>
  <c r="U153" i="23"/>
  <c r="T153" i="23"/>
  <c r="S153" i="23"/>
  <c r="U152" i="23"/>
  <c r="T152" i="23"/>
  <c r="S152" i="23"/>
  <c r="U151" i="23"/>
  <c r="T151" i="23"/>
  <c r="S151" i="23"/>
  <c r="U150" i="23"/>
  <c r="T150" i="23"/>
  <c r="S150" i="23"/>
  <c r="U149" i="23"/>
  <c r="T149" i="23"/>
  <c r="S149" i="23"/>
  <c r="U148" i="23"/>
  <c r="T148" i="23"/>
  <c r="S148" i="23"/>
  <c r="U147" i="23"/>
  <c r="T147" i="23"/>
  <c r="S147" i="23"/>
  <c r="U146" i="23"/>
  <c r="T146" i="23"/>
  <c r="S146" i="23"/>
  <c r="U145" i="23"/>
  <c r="T145" i="23"/>
  <c r="S145" i="23"/>
  <c r="U144" i="23"/>
  <c r="T144" i="23"/>
  <c r="S144" i="23"/>
  <c r="U143" i="23"/>
  <c r="T143" i="23"/>
  <c r="S143" i="23"/>
  <c r="U142" i="23"/>
  <c r="T142" i="23"/>
  <c r="S142" i="23"/>
  <c r="U141" i="23"/>
  <c r="T141" i="23"/>
  <c r="S141" i="23"/>
  <c r="U140" i="23"/>
  <c r="T140" i="23"/>
  <c r="S140" i="23"/>
  <c r="U139" i="23"/>
  <c r="T139" i="23"/>
  <c r="S139" i="23"/>
  <c r="U138" i="23"/>
  <c r="T138" i="23"/>
  <c r="S138" i="23"/>
  <c r="U137" i="23"/>
  <c r="T137" i="23"/>
  <c r="S137" i="23"/>
  <c r="U136" i="23"/>
  <c r="T136" i="23"/>
  <c r="S136" i="23"/>
  <c r="U135" i="23"/>
  <c r="T135" i="23"/>
  <c r="S135" i="23"/>
  <c r="U134" i="23"/>
  <c r="T134" i="23"/>
  <c r="S134" i="23"/>
  <c r="U133" i="23"/>
  <c r="T133" i="23"/>
  <c r="S133" i="23"/>
  <c r="U132" i="23"/>
  <c r="T132" i="23"/>
  <c r="S132" i="23"/>
  <c r="U131" i="23"/>
  <c r="T131" i="23"/>
  <c r="S131" i="23"/>
  <c r="U130" i="23"/>
  <c r="T130" i="23"/>
  <c r="S130" i="23"/>
  <c r="U129" i="23"/>
  <c r="T129" i="23"/>
  <c r="S129" i="23"/>
  <c r="U128" i="23"/>
  <c r="T128" i="23"/>
  <c r="S128" i="23"/>
  <c r="U127" i="23"/>
  <c r="T127" i="23"/>
  <c r="S127" i="23"/>
  <c r="U126" i="23"/>
  <c r="T126" i="23"/>
  <c r="S126" i="23"/>
  <c r="U125" i="23"/>
  <c r="T125" i="23"/>
  <c r="S125" i="23"/>
  <c r="U124" i="23"/>
  <c r="T124" i="23"/>
  <c r="S124" i="23"/>
  <c r="U123" i="23"/>
  <c r="T123" i="23"/>
  <c r="S123" i="23"/>
  <c r="U122" i="23"/>
  <c r="T122" i="23"/>
  <c r="S122" i="23"/>
  <c r="U121" i="23"/>
  <c r="T121" i="23"/>
  <c r="S121" i="23"/>
  <c r="U120" i="23"/>
  <c r="T120" i="23"/>
  <c r="S120" i="23"/>
  <c r="U119" i="23"/>
  <c r="T119" i="23"/>
  <c r="S119" i="23"/>
  <c r="U118" i="23"/>
  <c r="T118" i="23"/>
  <c r="S118" i="23"/>
  <c r="U117" i="23"/>
  <c r="T117" i="23"/>
  <c r="S117" i="23"/>
  <c r="U116" i="23"/>
  <c r="T116" i="23"/>
  <c r="S116" i="23"/>
  <c r="U115" i="23"/>
  <c r="T115" i="23"/>
  <c r="S115" i="23"/>
  <c r="U114" i="23"/>
  <c r="T114" i="23"/>
  <c r="S114" i="23"/>
  <c r="U113" i="23"/>
  <c r="T113" i="23"/>
  <c r="S113" i="23"/>
  <c r="U112" i="23"/>
  <c r="T112" i="23"/>
  <c r="S112" i="23"/>
  <c r="U111" i="23"/>
  <c r="T111" i="23"/>
  <c r="S111" i="23"/>
  <c r="U110" i="23"/>
  <c r="T110" i="23"/>
  <c r="S110" i="23"/>
  <c r="U109" i="23"/>
  <c r="T109" i="23"/>
  <c r="S109" i="23"/>
  <c r="U108" i="23"/>
  <c r="T108" i="23"/>
  <c r="S108" i="23"/>
  <c r="U107" i="23"/>
  <c r="T107" i="23"/>
  <c r="S107" i="23"/>
  <c r="U106" i="23"/>
  <c r="T106" i="23"/>
  <c r="S106" i="23"/>
  <c r="U105" i="23"/>
  <c r="T105" i="23"/>
  <c r="S105" i="23"/>
  <c r="U104" i="23"/>
  <c r="T104" i="23"/>
  <c r="S104" i="23"/>
  <c r="U103" i="23"/>
  <c r="T103" i="23"/>
  <c r="S103" i="23"/>
  <c r="U102" i="23"/>
  <c r="T102" i="23"/>
  <c r="S102" i="23"/>
  <c r="U101" i="23"/>
  <c r="U100" i="23" s="1"/>
  <c r="T101" i="23"/>
  <c r="T100" i="23" s="1"/>
  <c r="S101" i="23"/>
  <c r="S100" i="23" s="1"/>
  <c r="U99" i="23"/>
  <c r="T99" i="23"/>
  <c r="S99" i="23"/>
  <c r="U98" i="23"/>
  <c r="T98" i="23"/>
  <c r="S98" i="23"/>
  <c r="U97" i="23"/>
  <c r="T97" i="23"/>
  <c r="S97" i="23"/>
  <c r="U96" i="23"/>
  <c r="T96" i="23"/>
  <c r="S96" i="23"/>
  <c r="U95" i="23"/>
  <c r="T95" i="23"/>
  <c r="S95" i="23"/>
  <c r="U94" i="23"/>
  <c r="T94" i="23"/>
  <c r="S94" i="23"/>
  <c r="U93" i="23"/>
  <c r="T93" i="23"/>
  <c r="S93" i="23"/>
  <c r="U92" i="23"/>
  <c r="T92" i="23"/>
  <c r="S92" i="23"/>
  <c r="U91" i="23"/>
  <c r="T91" i="23"/>
  <c r="S91" i="23"/>
  <c r="U90" i="23"/>
  <c r="T90" i="23"/>
  <c r="S90" i="23"/>
  <c r="U89" i="23"/>
  <c r="T89" i="23"/>
  <c r="S89" i="23"/>
  <c r="U88" i="23"/>
  <c r="T88" i="23"/>
  <c r="S88" i="23"/>
  <c r="U87" i="23"/>
  <c r="T87" i="23"/>
  <c r="S87" i="23"/>
  <c r="U86" i="23"/>
  <c r="T86" i="23"/>
  <c r="S86" i="23"/>
  <c r="U85" i="23"/>
  <c r="T85" i="23"/>
  <c r="S85" i="23"/>
  <c r="U84" i="23"/>
  <c r="T84" i="23"/>
  <c r="S84" i="23"/>
  <c r="U83" i="23"/>
  <c r="T83" i="23"/>
  <c r="S83" i="23"/>
  <c r="U82" i="23"/>
  <c r="T82" i="23"/>
  <c r="S82" i="23"/>
  <c r="U81" i="23"/>
  <c r="T81" i="23"/>
  <c r="S81" i="23"/>
  <c r="U80" i="23"/>
  <c r="T80" i="23"/>
  <c r="S80" i="23"/>
  <c r="U79" i="23"/>
  <c r="T79" i="23"/>
  <c r="S79" i="23"/>
  <c r="U78" i="23"/>
  <c r="T78" i="23"/>
  <c r="S78" i="23"/>
  <c r="U77" i="23"/>
  <c r="T77" i="23"/>
  <c r="S77" i="23"/>
  <c r="U76" i="23"/>
  <c r="T76" i="23"/>
  <c r="S76" i="23"/>
  <c r="U75" i="23"/>
  <c r="T75" i="23"/>
  <c r="S75" i="23"/>
  <c r="U74" i="23"/>
  <c r="T74" i="23"/>
  <c r="S74" i="23"/>
  <c r="U73" i="23"/>
  <c r="T73" i="23"/>
  <c r="S73" i="23"/>
  <c r="U72" i="23"/>
  <c r="T72" i="23"/>
  <c r="S72" i="23"/>
  <c r="U71" i="23"/>
  <c r="T71" i="23"/>
  <c r="S71" i="23"/>
  <c r="U70" i="23"/>
  <c r="T70" i="23"/>
  <c r="S70" i="23"/>
  <c r="U69" i="23"/>
  <c r="T69" i="23"/>
  <c r="S69" i="23"/>
  <c r="U68" i="23"/>
  <c r="T68" i="23"/>
  <c r="S68" i="23"/>
  <c r="U67" i="23"/>
  <c r="T67" i="23"/>
  <c r="S67" i="23"/>
  <c r="U66" i="23"/>
  <c r="T66" i="23"/>
  <c r="S66" i="23"/>
  <c r="U65" i="23"/>
  <c r="T65" i="23"/>
  <c r="S65" i="23"/>
  <c r="U64" i="23"/>
  <c r="T64" i="23"/>
  <c r="S64" i="23"/>
  <c r="U63" i="23"/>
  <c r="T63" i="23"/>
  <c r="S63" i="23"/>
  <c r="U62" i="23"/>
  <c r="T62" i="23"/>
  <c r="S62" i="23"/>
  <c r="U61" i="23"/>
  <c r="T61" i="23"/>
  <c r="S61" i="23"/>
  <c r="U60" i="23"/>
  <c r="T60" i="23"/>
  <c r="S60" i="23"/>
  <c r="U59" i="23"/>
  <c r="T59" i="23"/>
  <c r="S59" i="23"/>
  <c r="U58" i="23"/>
  <c r="T58" i="23"/>
  <c r="S58" i="23"/>
  <c r="U57" i="23"/>
  <c r="T57" i="23"/>
  <c r="S57" i="23"/>
  <c r="U56" i="23"/>
  <c r="T56" i="23"/>
  <c r="S56" i="23"/>
  <c r="U55" i="23"/>
  <c r="T55" i="23"/>
  <c r="S55" i="23"/>
  <c r="U54" i="23"/>
  <c r="T54" i="23"/>
  <c r="S54" i="23"/>
  <c r="U53" i="23"/>
  <c r="T53" i="23"/>
  <c r="S53" i="23"/>
  <c r="U52" i="23"/>
  <c r="T52" i="23"/>
  <c r="S52" i="23"/>
  <c r="U51" i="23"/>
  <c r="T51" i="23"/>
  <c r="S51" i="23"/>
  <c r="U50" i="23"/>
  <c r="T50" i="23"/>
  <c r="S50" i="23"/>
  <c r="U49" i="23"/>
  <c r="T49" i="23"/>
  <c r="S49" i="23"/>
  <c r="U48" i="23"/>
  <c r="T48" i="23"/>
  <c r="S48" i="23"/>
  <c r="U47" i="23"/>
  <c r="T47" i="23"/>
  <c r="S47" i="23"/>
  <c r="U46" i="23"/>
  <c r="T46" i="23"/>
  <c r="S46" i="23"/>
  <c r="U45" i="23"/>
  <c r="T45" i="23"/>
  <c r="S45" i="23"/>
  <c r="U44" i="23"/>
  <c r="T44" i="23"/>
  <c r="S44" i="23"/>
  <c r="U43" i="23"/>
  <c r="T43" i="23"/>
  <c r="S43" i="23"/>
  <c r="U42" i="23"/>
  <c r="T42" i="23"/>
  <c r="S42" i="23"/>
  <c r="U41" i="23"/>
  <c r="T41" i="23"/>
  <c r="S41" i="23"/>
  <c r="U40" i="23"/>
  <c r="T40" i="23"/>
  <c r="S40" i="23"/>
  <c r="U39" i="23"/>
  <c r="T39" i="23"/>
  <c r="S39" i="23"/>
  <c r="U38" i="23"/>
  <c r="T38" i="23"/>
  <c r="S38" i="23"/>
  <c r="U37" i="23"/>
  <c r="T37" i="23"/>
  <c r="S37" i="23"/>
  <c r="U36" i="23"/>
  <c r="T36" i="23"/>
  <c r="S36" i="23"/>
  <c r="U35" i="23"/>
  <c r="T35" i="23"/>
  <c r="S35" i="23"/>
  <c r="U34" i="23"/>
  <c r="T34" i="23"/>
  <c r="S34" i="23"/>
  <c r="U33" i="23"/>
  <c r="T33" i="23"/>
  <c r="S33" i="23"/>
  <c r="U32" i="23"/>
  <c r="T32" i="23"/>
  <c r="S32" i="23"/>
  <c r="U31" i="23"/>
  <c r="T31" i="23"/>
  <c r="S31" i="23"/>
  <c r="U30" i="23"/>
  <c r="T30" i="23"/>
  <c r="S30" i="23"/>
  <c r="U29" i="23"/>
  <c r="T29" i="23"/>
  <c r="S29" i="23"/>
  <c r="U28" i="23"/>
  <c r="T28" i="23"/>
  <c r="S28" i="23"/>
  <c r="U27" i="23"/>
  <c r="T27" i="23"/>
  <c r="S27" i="23"/>
  <c r="U26" i="23"/>
  <c r="T26" i="23"/>
  <c r="S26" i="23"/>
  <c r="U25" i="23"/>
  <c r="T25" i="23"/>
  <c r="S25" i="23"/>
  <c r="U24" i="23"/>
  <c r="T24" i="23"/>
  <c r="S24" i="23"/>
  <c r="U23" i="23"/>
  <c r="T23" i="23"/>
  <c r="S23" i="23"/>
  <c r="U22" i="23"/>
  <c r="T22" i="23"/>
  <c r="S22" i="23"/>
  <c r="U21" i="23"/>
  <c r="T21" i="23"/>
  <c r="S21" i="23"/>
  <c r="U20" i="23"/>
  <c r="T20" i="23"/>
  <c r="S20" i="23"/>
  <c r="U19" i="23"/>
  <c r="T19" i="23"/>
  <c r="S19" i="23"/>
  <c r="U18" i="23"/>
  <c r="T18" i="23"/>
  <c r="S18" i="23"/>
  <c r="U17" i="23"/>
  <c r="T17" i="23"/>
  <c r="S17" i="23"/>
  <c r="U16" i="23"/>
  <c r="T16" i="23"/>
  <c r="S16" i="23"/>
  <c r="U15" i="23"/>
  <c r="T15" i="23"/>
  <c r="S15" i="23"/>
  <c r="U14" i="23"/>
  <c r="T14" i="23"/>
  <c r="S14" i="23"/>
  <c r="U13" i="23"/>
  <c r="T13" i="23"/>
  <c r="S13" i="23"/>
  <c r="U12" i="23"/>
  <c r="T12" i="23"/>
  <c r="S12" i="23"/>
  <c r="U11" i="23"/>
  <c r="T11" i="23"/>
  <c r="S11" i="23"/>
  <c r="U10" i="23"/>
  <c r="T10" i="23"/>
  <c r="S10" i="23"/>
  <c r="U9" i="23"/>
  <c r="T9" i="23"/>
  <c r="S9" i="23"/>
  <c r="U8" i="23"/>
  <c r="T8" i="23"/>
  <c r="S8" i="23"/>
  <c r="U7" i="23"/>
  <c r="T7" i="23"/>
  <c r="S7" i="23"/>
  <c r="U6" i="23"/>
  <c r="T6" i="23"/>
  <c r="S6" i="23"/>
  <c r="U5" i="23"/>
  <c r="T5" i="23"/>
  <c r="S5" i="23"/>
  <c r="Q155" i="23"/>
  <c r="P155" i="23"/>
  <c r="O155" i="23"/>
  <c r="Q154" i="23"/>
  <c r="P154" i="23"/>
  <c r="O154" i="23"/>
  <c r="Q153" i="23"/>
  <c r="P153" i="23"/>
  <c r="O153" i="23"/>
  <c r="Q152" i="23"/>
  <c r="P152" i="23"/>
  <c r="O152" i="23"/>
  <c r="Q151" i="23"/>
  <c r="P151" i="23"/>
  <c r="O151" i="23"/>
  <c r="Q150" i="23"/>
  <c r="P150" i="23"/>
  <c r="O150" i="23"/>
  <c r="Q149" i="23"/>
  <c r="P149" i="23"/>
  <c r="O149" i="23"/>
  <c r="Q148" i="23"/>
  <c r="P148" i="23"/>
  <c r="O148" i="23"/>
  <c r="Q147" i="23"/>
  <c r="P147" i="23"/>
  <c r="O147" i="23"/>
  <c r="Q146" i="23"/>
  <c r="P146" i="23"/>
  <c r="O146" i="23"/>
  <c r="Q145" i="23"/>
  <c r="P145" i="23"/>
  <c r="O145" i="23"/>
  <c r="Q144" i="23"/>
  <c r="P144" i="23"/>
  <c r="O144" i="23"/>
  <c r="Q143" i="23"/>
  <c r="P143" i="23"/>
  <c r="O143" i="23"/>
  <c r="Q142" i="23"/>
  <c r="P142" i="23"/>
  <c r="O142" i="23"/>
  <c r="Q141" i="23"/>
  <c r="P141" i="23"/>
  <c r="O141" i="23"/>
  <c r="Q140" i="23"/>
  <c r="P140" i="23"/>
  <c r="O140" i="23"/>
  <c r="Q139" i="23"/>
  <c r="P139" i="23"/>
  <c r="O139" i="23"/>
  <c r="Q138" i="23"/>
  <c r="P138" i="23"/>
  <c r="O138" i="23"/>
  <c r="Q137" i="23"/>
  <c r="P137" i="23"/>
  <c r="O137" i="23"/>
  <c r="Q136" i="23"/>
  <c r="P136" i="23"/>
  <c r="O136" i="23"/>
  <c r="Q135" i="23"/>
  <c r="P135" i="23"/>
  <c r="O135" i="23"/>
  <c r="Q134" i="23"/>
  <c r="P134" i="23"/>
  <c r="O134" i="23"/>
  <c r="Q133" i="23"/>
  <c r="P133" i="23"/>
  <c r="O133" i="23"/>
  <c r="Q132" i="23"/>
  <c r="P132" i="23"/>
  <c r="O132" i="23"/>
  <c r="Q131" i="23"/>
  <c r="P131" i="23"/>
  <c r="O131" i="23"/>
  <c r="Q130" i="23"/>
  <c r="P130" i="23"/>
  <c r="O130" i="23"/>
  <c r="Q129" i="23"/>
  <c r="P129" i="23"/>
  <c r="O129" i="23"/>
  <c r="Q128" i="23"/>
  <c r="P128" i="23"/>
  <c r="O128" i="23"/>
  <c r="Q127" i="23"/>
  <c r="P127" i="23"/>
  <c r="O127" i="23"/>
  <c r="Q126" i="23"/>
  <c r="P126" i="23"/>
  <c r="O126" i="23"/>
  <c r="Q125" i="23"/>
  <c r="P125" i="23"/>
  <c r="O125" i="23"/>
  <c r="Q124" i="23"/>
  <c r="P124" i="23"/>
  <c r="O124" i="23"/>
  <c r="Q123" i="23"/>
  <c r="P123" i="23"/>
  <c r="O123" i="23"/>
  <c r="Q122" i="23"/>
  <c r="P122" i="23"/>
  <c r="O122" i="23"/>
  <c r="Q121" i="23"/>
  <c r="P121" i="23"/>
  <c r="O121" i="23"/>
  <c r="Q120" i="23"/>
  <c r="P120" i="23"/>
  <c r="O120" i="23"/>
  <c r="Q119" i="23"/>
  <c r="P119" i="23"/>
  <c r="O119" i="23"/>
  <c r="Q118" i="23"/>
  <c r="P118" i="23"/>
  <c r="O118" i="23"/>
  <c r="Q117" i="23"/>
  <c r="P117" i="23"/>
  <c r="O117" i="23"/>
  <c r="Q116" i="23"/>
  <c r="P116" i="23"/>
  <c r="O116" i="23"/>
  <c r="Q115" i="23"/>
  <c r="P115" i="23"/>
  <c r="O115" i="23"/>
  <c r="Q114" i="23"/>
  <c r="P114" i="23"/>
  <c r="O114" i="23"/>
  <c r="Q113" i="23"/>
  <c r="P113" i="23"/>
  <c r="O113" i="23"/>
  <c r="Q112" i="23"/>
  <c r="P112" i="23"/>
  <c r="O112" i="23"/>
  <c r="Q111" i="23"/>
  <c r="P111" i="23"/>
  <c r="O111" i="23"/>
  <c r="Q110" i="23"/>
  <c r="P110" i="23"/>
  <c r="O110" i="23"/>
  <c r="Q109" i="23"/>
  <c r="P109" i="23"/>
  <c r="O109" i="23"/>
  <c r="Q108" i="23"/>
  <c r="P108" i="23"/>
  <c r="O108" i="23"/>
  <c r="Q107" i="23"/>
  <c r="P107" i="23"/>
  <c r="O107" i="23"/>
  <c r="Q106" i="23"/>
  <c r="P106" i="23"/>
  <c r="O106" i="23"/>
  <c r="Q105" i="23"/>
  <c r="P105" i="23"/>
  <c r="O105" i="23"/>
  <c r="Q104" i="23"/>
  <c r="P104" i="23"/>
  <c r="O104" i="23"/>
  <c r="Q103" i="23"/>
  <c r="P103" i="23"/>
  <c r="O103" i="23"/>
  <c r="Q102" i="23"/>
  <c r="P102" i="23"/>
  <c r="O102" i="23"/>
  <c r="Q101" i="23"/>
  <c r="Q100" i="23" s="1"/>
  <c r="P101" i="23"/>
  <c r="P100" i="23" s="1"/>
  <c r="O101" i="23"/>
  <c r="O100" i="23" s="1"/>
  <c r="Q99" i="23"/>
  <c r="P99" i="23"/>
  <c r="O99" i="23"/>
  <c r="Q98" i="23"/>
  <c r="P98" i="23"/>
  <c r="O98" i="23"/>
  <c r="Q97" i="23"/>
  <c r="P97" i="23"/>
  <c r="O97" i="23"/>
  <c r="Q96" i="23"/>
  <c r="P96" i="23"/>
  <c r="O96" i="23"/>
  <c r="Q95" i="23"/>
  <c r="P95" i="23"/>
  <c r="O95" i="23"/>
  <c r="Q94" i="23"/>
  <c r="P94" i="23"/>
  <c r="O94" i="23"/>
  <c r="Q93" i="23"/>
  <c r="P93" i="23"/>
  <c r="O93" i="23"/>
  <c r="Q92" i="23"/>
  <c r="P92" i="23"/>
  <c r="O92" i="23"/>
  <c r="Q91" i="23"/>
  <c r="P91" i="23"/>
  <c r="O91" i="23"/>
  <c r="Q90" i="23"/>
  <c r="P90" i="23"/>
  <c r="O90" i="23"/>
  <c r="Q89" i="23"/>
  <c r="P89" i="23"/>
  <c r="O89" i="23"/>
  <c r="Q88" i="23"/>
  <c r="P88" i="23"/>
  <c r="O88" i="23"/>
  <c r="Q87" i="23"/>
  <c r="P87" i="23"/>
  <c r="O87" i="23"/>
  <c r="Q86" i="23"/>
  <c r="P86" i="23"/>
  <c r="O86" i="23"/>
  <c r="Q85" i="23"/>
  <c r="P85" i="23"/>
  <c r="O85" i="23"/>
  <c r="Q84" i="23"/>
  <c r="P84" i="23"/>
  <c r="O84" i="23"/>
  <c r="Q83" i="23"/>
  <c r="P83" i="23"/>
  <c r="O83" i="23"/>
  <c r="Q82" i="23"/>
  <c r="P82" i="23"/>
  <c r="O82" i="23"/>
  <c r="Q81" i="23"/>
  <c r="P81" i="23"/>
  <c r="O81" i="23"/>
  <c r="Q80" i="23"/>
  <c r="P80" i="23"/>
  <c r="O80" i="23"/>
  <c r="Q79" i="23"/>
  <c r="P79" i="23"/>
  <c r="O79" i="23"/>
  <c r="Q78" i="23"/>
  <c r="P78" i="23"/>
  <c r="O78" i="23"/>
  <c r="Q77" i="23"/>
  <c r="P77" i="23"/>
  <c r="O77" i="23"/>
  <c r="Q76" i="23"/>
  <c r="P76" i="23"/>
  <c r="O76" i="23"/>
  <c r="Q75" i="23"/>
  <c r="P75" i="23"/>
  <c r="O75" i="23"/>
  <c r="Q74" i="23"/>
  <c r="P74" i="23"/>
  <c r="O74" i="23"/>
  <c r="Q73" i="23"/>
  <c r="P73" i="23"/>
  <c r="O73" i="23"/>
  <c r="Q72" i="23"/>
  <c r="P72" i="23"/>
  <c r="O72" i="23"/>
  <c r="Q71" i="23"/>
  <c r="P71" i="23"/>
  <c r="O71" i="23"/>
  <c r="Q70" i="23"/>
  <c r="P70" i="23"/>
  <c r="O70" i="23"/>
  <c r="Q69" i="23"/>
  <c r="P69" i="23"/>
  <c r="O69" i="23"/>
  <c r="Q68" i="23"/>
  <c r="P68" i="23"/>
  <c r="O68" i="23"/>
  <c r="Q67" i="23"/>
  <c r="P67" i="23"/>
  <c r="O67" i="23"/>
  <c r="Q66" i="23"/>
  <c r="P66" i="23"/>
  <c r="O66" i="23"/>
  <c r="Q65" i="23"/>
  <c r="P65" i="23"/>
  <c r="O65" i="23"/>
  <c r="Q64" i="23"/>
  <c r="P64" i="23"/>
  <c r="O64" i="23"/>
  <c r="Q63" i="23"/>
  <c r="P63" i="23"/>
  <c r="O63" i="23"/>
  <c r="Q62" i="23"/>
  <c r="P62" i="23"/>
  <c r="O62" i="23"/>
  <c r="Q61" i="23"/>
  <c r="P61" i="23"/>
  <c r="O61" i="23"/>
  <c r="Q60" i="23"/>
  <c r="P60" i="23"/>
  <c r="O60" i="23"/>
  <c r="Q59" i="23"/>
  <c r="P59" i="23"/>
  <c r="O59" i="23"/>
  <c r="Q58" i="23"/>
  <c r="P58" i="23"/>
  <c r="O58" i="23"/>
  <c r="Q57" i="23"/>
  <c r="P57" i="23"/>
  <c r="O57" i="23"/>
  <c r="Q56" i="23"/>
  <c r="P56" i="23"/>
  <c r="O56" i="23"/>
  <c r="Q55" i="23"/>
  <c r="P55" i="23"/>
  <c r="O55" i="23"/>
  <c r="Q54" i="23"/>
  <c r="P54" i="23"/>
  <c r="O54" i="23"/>
  <c r="Q53" i="23"/>
  <c r="P53" i="23"/>
  <c r="O53" i="23"/>
  <c r="Q52" i="23"/>
  <c r="P52" i="23"/>
  <c r="O52" i="23"/>
  <c r="Q51" i="23"/>
  <c r="P51" i="23"/>
  <c r="O51" i="23"/>
  <c r="Q50" i="23"/>
  <c r="P50" i="23"/>
  <c r="O50" i="23"/>
  <c r="Q49" i="23"/>
  <c r="P49" i="23"/>
  <c r="O49" i="23"/>
  <c r="Q48" i="23"/>
  <c r="P48" i="23"/>
  <c r="O48" i="23"/>
  <c r="Q47" i="23"/>
  <c r="P47" i="23"/>
  <c r="O47" i="23"/>
  <c r="Q46" i="23"/>
  <c r="P46" i="23"/>
  <c r="O46" i="23"/>
  <c r="Q45" i="23"/>
  <c r="P45" i="23"/>
  <c r="O45" i="23"/>
  <c r="Q44" i="23"/>
  <c r="P44" i="23"/>
  <c r="O44" i="23"/>
  <c r="Q43" i="23"/>
  <c r="P43" i="23"/>
  <c r="O43" i="23"/>
  <c r="Q42" i="23"/>
  <c r="P42" i="23"/>
  <c r="O42" i="23"/>
  <c r="Q41" i="23"/>
  <c r="P41" i="23"/>
  <c r="O41" i="23"/>
  <c r="Q40" i="23"/>
  <c r="P40" i="23"/>
  <c r="O40" i="23"/>
  <c r="Q39" i="23"/>
  <c r="P39" i="23"/>
  <c r="O39" i="23"/>
  <c r="Q38" i="23"/>
  <c r="P38" i="23"/>
  <c r="O38" i="23"/>
  <c r="Q37" i="23"/>
  <c r="P37" i="23"/>
  <c r="O37" i="23"/>
  <c r="Q36" i="23"/>
  <c r="P36" i="23"/>
  <c r="O36" i="23"/>
  <c r="Q35" i="23"/>
  <c r="P35" i="23"/>
  <c r="O35" i="23"/>
  <c r="Q34" i="23"/>
  <c r="P34" i="23"/>
  <c r="O34" i="23"/>
  <c r="Q33" i="23"/>
  <c r="P33" i="23"/>
  <c r="O33" i="23"/>
  <c r="Q32" i="23"/>
  <c r="P32" i="23"/>
  <c r="O32" i="23"/>
  <c r="Q31" i="23"/>
  <c r="P31" i="23"/>
  <c r="O31" i="23"/>
  <c r="Q30" i="23"/>
  <c r="P30" i="23"/>
  <c r="O30" i="23"/>
  <c r="Q29" i="23"/>
  <c r="P29" i="23"/>
  <c r="O29" i="23"/>
  <c r="Q28" i="23"/>
  <c r="P28" i="23"/>
  <c r="O28" i="23"/>
  <c r="Q27" i="23"/>
  <c r="P27" i="23"/>
  <c r="O27" i="23"/>
  <c r="Q26" i="23"/>
  <c r="P26" i="23"/>
  <c r="O26" i="23"/>
  <c r="Q25" i="23"/>
  <c r="P25" i="23"/>
  <c r="O25" i="23"/>
  <c r="Q24" i="23"/>
  <c r="P24" i="23"/>
  <c r="O24" i="23"/>
  <c r="Q23" i="23"/>
  <c r="P23" i="23"/>
  <c r="O23" i="23"/>
  <c r="Q22" i="23"/>
  <c r="P22" i="23"/>
  <c r="O22" i="23"/>
  <c r="Q21" i="23"/>
  <c r="P21" i="23"/>
  <c r="O21" i="23"/>
  <c r="Q20" i="23"/>
  <c r="P20" i="23"/>
  <c r="O20" i="23"/>
  <c r="Q19" i="23"/>
  <c r="P19" i="23"/>
  <c r="O19" i="23"/>
  <c r="Q18" i="23"/>
  <c r="P18" i="23"/>
  <c r="O18" i="23"/>
  <c r="Q17" i="23"/>
  <c r="P17" i="23"/>
  <c r="O17" i="23"/>
  <c r="Q16" i="23"/>
  <c r="P16" i="23"/>
  <c r="O16" i="23"/>
  <c r="Q15" i="23"/>
  <c r="P15" i="23"/>
  <c r="O15" i="23"/>
  <c r="Q14" i="23"/>
  <c r="P14" i="23"/>
  <c r="O14" i="23"/>
  <c r="Q13" i="23"/>
  <c r="P13" i="23"/>
  <c r="O13" i="23"/>
  <c r="Q12" i="23"/>
  <c r="P12" i="23"/>
  <c r="O12" i="23"/>
  <c r="Q11" i="23"/>
  <c r="P11" i="23"/>
  <c r="O11" i="23"/>
  <c r="Q10" i="23"/>
  <c r="P10" i="23"/>
  <c r="O10" i="23"/>
  <c r="Q9" i="23"/>
  <c r="P9" i="23"/>
  <c r="O9" i="23"/>
  <c r="Q8" i="23"/>
  <c r="P8" i="23"/>
  <c r="O8" i="23"/>
  <c r="Q7" i="23"/>
  <c r="P7" i="23"/>
  <c r="O7" i="23"/>
  <c r="Q6" i="23"/>
  <c r="P6" i="23"/>
  <c r="O6" i="23"/>
  <c r="Q5" i="23"/>
  <c r="P5" i="23"/>
  <c r="O5" i="23"/>
  <c r="M155" i="23"/>
  <c r="L155" i="23"/>
  <c r="K155" i="23"/>
  <c r="M154" i="23"/>
  <c r="L154" i="23"/>
  <c r="K154" i="23"/>
  <c r="M153" i="23"/>
  <c r="L153" i="23"/>
  <c r="K153" i="23"/>
  <c r="M152" i="23"/>
  <c r="L152" i="23"/>
  <c r="K152" i="23"/>
  <c r="M151" i="23"/>
  <c r="L151" i="23"/>
  <c r="K151" i="23"/>
  <c r="M150" i="23"/>
  <c r="L150" i="23"/>
  <c r="K150" i="23"/>
  <c r="M149" i="23"/>
  <c r="L149" i="23"/>
  <c r="K149" i="23"/>
  <c r="M148" i="23"/>
  <c r="L148" i="23"/>
  <c r="K148" i="23"/>
  <c r="M147" i="23"/>
  <c r="L147" i="23"/>
  <c r="K147" i="23"/>
  <c r="M146" i="23"/>
  <c r="L146" i="23"/>
  <c r="K146" i="23"/>
  <c r="M145" i="23"/>
  <c r="L145" i="23"/>
  <c r="K145" i="23"/>
  <c r="M144" i="23"/>
  <c r="L144" i="23"/>
  <c r="K144" i="23"/>
  <c r="M143" i="23"/>
  <c r="L143" i="23"/>
  <c r="K143" i="23"/>
  <c r="M142" i="23"/>
  <c r="L142" i="23"/>
  <c r="K142" i="23"/>
  <c r="M141" i="23"/>
  <c r="L141" i="23"/>
  <c r="K141" i="23"/>
  <c r="M140" i="23"/>
  <c r="L140" i="23"/>
  <c r="K140" i="23"/>
  <c r="M139" i="23"/>
  <c r="L139" i="23"/>
  <c r="K139" i="23"/>
  <c r="M138" i="23"/>
  <c r="L138" i="23"/>
  <c r="K138" i="23"/>
  <c r="M137" i="23"/>
  <c r="L137" i="23"/>
  <c r="K137" i="23"/>
  <c r="M136" i="23"/>
  <c r="L136" i="23"/>
  <c r="K136" i="23"/>
  <c r="M135" i="23"/>
  <c r="L135" i="23"/>
  <c r="K135" i="23"/>
  <c r="M134" i="23"/>
  <c r="L134" i="23"/>
  <c r="K134" i="23"/>
  <c r="M133" i="23"/>
  <c r="L133" i="23"/>
  <c r="K133" i="23"/>
  <c r="M132" i="23"/>
  <c r="L132" i="23"/>
  <c r="K132" i="23"/>
  <c r="M131" i="23"/>
  <c r="L131" i="23"/>
  <c r="K131" i="23"/>
  <c r="M130" i="23"/>
  <c r="L130" i="23"/>
  <c r="K130" i="23"/>
  <c r="M129" i="23"/>
  <c r="L129" i="23"/>
  <c r="K129" i="23"/>
  <c r="M128" i="23"/>
  <c r="L128" i="23"/>
  <c r="K128" i="23"/>
  <c r="M127" i="23"/>
  <c r="L127" i="23"/>
  <c r="K127" i="23"/>
  <c r="M126" i="23"/>
  <c r="L126" i="23"/>
  <c r="K126" i="23"/>
  <c r="M125" i="23"/>
  <c r="L125" i="23"/>
  <c r="K125" i="23"/>
  <c r="M124" i="23"/>
  <c r="L124" i="23"/>
  <c r="K124" i="23"/>
  <c r="M123" i="23"/>
  <c r="L123" i="23"/>
  <c r="K123" i="23"/>
  <c r="M122" i="23"/>
  <c r="L122" i="23"/>
  <c r="K122" i="23"/>
  <c r="M121" i="23"/>
  <c r="L121" i="23"/>
  <c r="K121" i="23"/>
  <c r="M120" i="23"/>
  <c r="L120" i="23"/>
  <c r="K120" i="23"/>
  <c r="M119" i="23"/>
  <c r="L119" i="23"/>
  <c r="K119" i="23"/>
  <c r="M118" i="23"/>
  <c r="L118" i="23"/>
  <c r="K118" i="23"/>
  <c r="M117" i="23"/>
  <c r="L117" i="23"/>
  <c r="K117" i="23"/>
  <c r="M116" i="23"/>
  <c r="L116" i="23"/>
  <c r="K116" i="23"/>
  <c r="M115" i="23"/>
  <c r="L115" i="23"/>
  <c r="K115" i="23"/>
  <c r="M114" i="23"/>
  <c r="L114" i="23"/>
  <c r="K114" i="23"/>
  <c r="M113" i="23"/>
  <c r="L113" i="23"/>
  <c r="K113" i="23"/>
  <c r="M112" i="23"/>
  <c r="L112" i="23"/>
  <c r="K112" i="23"/>
  <c r="M111" i="23"/>
  <c r="L111" i="23"/>
  <c r="K111" i="23"/>
  <c r="M110" i="23"/>
  <c r="L110" i="23"/>
  <c r="K110" i="23"/>
  <c r="M109" i="23"/>
  <c r="L109" i="23"/>
  <c r="K109" i="23"/>
  <c r="M108" i="23"/>
  <c r="L108" i="23"/>
  <c r="K108" i="23"/>
  <c r="M107" i="23"/>
  <c r="L107" i="23"/>
  <c r="K107" i="23"/>
  <c r="M106" i="23"/>
  <c r="L106" i="23"/>
  <c r="K106" i="23"/>
  <c r="M105" i="23"/>
  <c r="L105" i="23"/>
  <c r="K105" i="23"/>
  <c r="M104" i="23"/>
  <c r="L104" i="23"/>
  <c r="K104" i="23"/>
  <c r="M103" i="23"/>
  <c r="L103" i="23"/>
  <c r="K103" i="23"/>
  <c r="M102" i="23"/>
  <c r="L102" i="23"/>
  <c r="K102" i="23"/>
  <c r="M101" i="23"/>
  <c r="M100" i="23" s="1"/>
  <c r="L101" i="23"/>
  <c r="L100" i="23" s="1"/>
  <c r="K101" i="23"/>
  <c r="K100" i="23" s="1"/>
  <c r="M99" i="23"/>
  <c r="L99" i="23"/>
  <c r="K99" i="23"/>
  <c r="M98" i="23"/>
  <c r="L98" i="23"/>
  <c r="K98" i="23"/>
  <c r="M97" i="23"/>
  <c r="L97" i="23"/>
  <c r="K97" i="23"/>
  <c r="M96" i="23"/>
  <c r="L96" i="23"/>
  <c r="K96" i="23"/>
  <c r="M95" i="23"/>
  <c r="L95" i="23"/>
  <c r="K95" i="23"/>
  <c r="M94" i="23"/>
  <c r="L94" i="23"/>
  <c r="K94" i="23"/>
  <c r="M93" i="23"/>
  <c r="L93" i="23"/>
  <c r="K93" i="23"/>
  <c r="M92" i="23"/>
  <c r="L92" i="23"/>
  <c r="K92" i="23"/>
  <c r="M91" i="23"/>
  <c r="L91" i="23"/>
  <c r="K91" i="23"/>
  <c r="M90" i="23"/>
  <c r="L90" i="23"/>
  <c r="K90" i="23"/>
  <c r="M89" i="23"/>
  <c r="L89" i="23"/>
  <c r="K89" i="23"/>
  <c r="M88" i="23"/>
  <c r="L88" i="23"/>
  <c r="K88" i="23"/>
  <c r="M87" i="23"/>
  <c r="L87" i="23"/>
  <c r="K87" i="23"/>
  <c r="M86" i="23"/>
  <c r="L86" i="23"/>
  <c r="K86" i="23"/>
  <c r="M85" i="23"/>
  <c r="L85" i="23"/>
  <c r="K85" i="23"/>
  <c r="M84" i="23"/>
  <c r="L84" i="23"/>
  <c r="K84" i="23"/>
  <c r="M83" i="23"/>
  <c r="L83" i="23"/>
  <c r="K83" i="23"/>
  <c r="M82" i="23"/>
  <c r="L82" i="23"/>
  <c r="K82" i="23"/>
  <c r="M81" i="23"/>
  <c r="L81" i="23"/>
  <c r="K81" i="23"/>
  <c r="M80" i="23"/>
  <c r="L80" i="23"/>
  <c r="K80" i="23"/>
  <c r="M79" i="23"/>
  <c r="L79" i="23"/>
  <c r="K79" i="23"/>
  <c r="M78" i="23"/>
  <c r="L78" i="23"/>
  <c r="K78" i="23"/>
  <c r="M77" i="23"/>
  <c r="L77" i="23"/>
  <c r="K77" i="23"/>
  <c r="M76" i="23"/>
  <c r="L76" i="23"/>
  <c r="K76" i="23"/>
  <c r="M75" i="23"/>
  <c r="L75" i="23"/>
  <c r="K75" i="23"/>
  <c r="M74" i="23"/>
  <c r="L74" i="23"/>
  <c r="K74" i="23"/>
  <c r="M73" i="23"/>
  <c r="L73" i="23"/>
  <c r="K73" i="23"/>
  <c r="M72" i="23"/>
  <c r="L72" i="23"/>
  <c r="K72" i="23"/>
  <c r="M71" i="23"/>
  <c r="L71" i="23"/>
  <c r="K71" i="23"/>
  <c r="M70" i="23"/>
  <c r="L70" i="23"/>
  <c r="K70" i="23"/>
  <c r="M69" i="23"/>
  <c r="L69" i="23"/>
  <c r="K69" i="23"/>
  <c r="M68" i="23"/>
  <c r="L68" i="23"/>
  <c r="K68" i="23"/>
  <c r="M67" i="23"/>
  <c r="L67" i="23"/>
  <c r="K67" i="23"/>
  <c r="M66" i="23"/>
  <c r="L66" i="23"/>
  <c r="K66" i="23"/>
  <c r="M65" i="23"/>
  <c r="L65" i="23"/>
  <c r="K65" i="23"/>
  <c r="M64" i="23"/>
  <c r="L64" i="23"/>
  <c r="K64" i="23"/>
  <c r="M63" i="23"/>
  <c r="L63" i="23"/>
  <c r="K63" i="23"/>
  <c r="M62" i="23"/>
  <c r="L62" i="23"/>
  <c r="K62" i="23"/>
  <c r="M61" i="23"/>
  <c r="L61" i="23"/>
  <c r="K61" i="23"/>
  <c r="M60" i="23"/>
  <c r="L60" i="23"/>
  <c r="K60" i="23"/>
  <c r="M59" i="23"/>
  <c r="L59" i="23"/>
  <c r="K59" i="23"/>
  <c r="M58" i="23"/>
  <c r="L58" i="23"/>
  <c r="K58" i="23"/>
  <c r="M57" i="23"/>
  <c r="L57" i="23"/>
  <c r="K57" i="23"/>
  <c r="M56" i="23"/>
  <c r="L56" i="23"/>
  <c r="K56" i="23"/>
  <c r="M55" i="23"/>
  <c r="L55" i="23"/>
  <c r="K55" i="23"/>
  <c r="M54" i="23"/>
  <c r="L54" i="23"/>
  <c r="K54" i="23"/>
  <c r="M53" i="23"/>
  <c r="L53" i="23"/>
  <c r="K53" i="23"/>
  <c r="M52" i="23"/>
  <c r="L52" i="23"/>
  <c r="K52" i="23"/>
  <c r="M51" i="23"/>
  <c r="L51" i="23"/>
  <c r="K51" i="23"/>
  <c r="M50" i="23"/>
  <c r="L50" i="23"/>
  <c r="K50" i="23"/>
  <c r="M49" i="23"/>
  <c r="L49" i="23"/>
  <c r="K49" i="23"/>
  <c r="M48" i="23"/>
  <c r="L48" i="23"/>
  <c r="K48" i="23"/>
  <c r="M47" i="23"/>
  <c r="L47" i="23"/>
  <c r="K47" i="23"/>
  <c r="M46" i="23"/>
  <c r="L46" i="23"/>
  <c r="K46" i="23"/>
  <c r="M45" i="23"/>
  <c r="L45" i="23"/>
  <c r="K45" i="23"/>
  <c r="M44" i="23"/>
  <c r="L44" i="23"/>
  <c r="K44" i="23"/>
  <c r="M43" i="23"/>
  <c r="L43" i="23"/>
  <c r="K43" i="23"/>
  <c r="M42" i="23"/>
  <c r="L42" i="23"/>
  <c r="K42" i="23"/>
  <c r="M41" i="23"/>
  <c r="L41" i="23"/>
  <c r="K41" i="23"/>
  <c r="M40" i="23"/>
  <c r="L40" i="23"/>
  <c r="K40" i="23"/>
  <c r="M39" i="23"/>
  <c r="L39" i="23"/>
  <c r="K39" i="23"/>
  <c r="M38" i="23"/>
  <c r="L38" i="23"/>
  <c r="K38" i="23"/>
  <c r="M37" i="23"/>
  <c r="L37" i="23"/>
  <c r="K37" i="23"/>
  <c r="M36" i="23"/>
  <c r="L36" i="23"/>
  <c r="K36" i="23"/>
  <c r="M35" i="23"/>
  <c r="L35" i="23"/>
  <c r="K35" i="23"/>
  <c r="M34" i="23"/>
  <c r="L34" i="23"/>
  <c r="K34" i="23"/>
  <c r="M33" i="23"/>
  <c r="L33" i="23"/>
  <c r="K33" i="23"/>
  <c r="M32" i="23"/>
  <c r="L32" i="23"/>
  <c r="K32" i="23"/>
  <c r="M31" i="23"/>
  <c r="L31" i="23"/>
  <c r="K31" i="23"/>
  <c r="M30" i="23"/>
  <c r="L30" i="23"/>
  <c r="K30" i="23"/>
  <c r="M29" i="23"/>
  <c r="L29" i="23"/>
  <c r="K29" i="23"/>
  <c r="M28" i="23"/>
  <c r="L28" i="23"/>
  <c r="K28" i="23"/>
  <c r="M27" i="23"/>
  <c r="L27" i="23"/>
  <c r="K27" i="23"/>
  <c r="M26" i="23"/>
  <c r="L26" i="23"/>
  <c r="K26" i="23"/>
  <c r="M25" i="23"/>
  <c r="L25" i="23"/>
  <c r="K25" i="23"/>
  <c r="M24" i="23"/>
  <c r="L24" i="23"/>
  <c r="K24" i="23"/>
  <c r="M23" i="23"/>
  <c r="L23" i="23"/>
  <c r="K23" i="23"/>
  <c r="M22" i="23"/>
  <c r="L22" i="23"/>
  <c r="K22" i="23"/>
  <c r="M21" i="23"/>
  <c r="L21" i="23"/>
  <c r="K21" i="23"/>
  <c r="M20" i="23"/>
  <c r="L20" i="23"/>
  <c r="K20" i="23"/>
  <c r="M19" i="23"/>
  <c r="L19" i="23"/>
  <c r="K19" i="23"/>
  <c r="M18" i="23"/>
  <c r="L18" i="23"/>
  <c r="K18" i="23"/>
  <c r="M17" i="23"/>
  <c r="L17" i="23"/>
  <c r="K17" i="23"/>
  <c r="M16" i="23"/>
  <c r="L16" i="23"/>
  <c r="K16" i="23"/>
  <c r="M15" i="23"/>
  <c r="L15" i="23"/>
  <c r="K15" i="23"/>
  <c r="M14" i="23"/>
  <c r="L14" i="23"/>
  <c r="K14" i="23"/>
  <c r="M13" i="23"/>
  <c r="L13" i="23"/>
  <c r="K13" i="23"/>
  <c r="M12" i="23"/>
  <c r="L12" i="23"/>
  <c r="K12" i="23"/>
  <c r="M11" i="23"/>
  <c r="L11" i="23"/>
  <c r="K11" i="23"/>
  <c r="M10" i="23"/>
  <c r="L10" i="23"/>
  <c r="K10" i="23"/>
  <c r="M9" i="23"/>
  <c r="L9" i="23"/>
  <c r="K9" i="23"/>
  <c r="M8" i="23"/>
  <c r="L8" i="23"/>
  <c r="K8" i="23"/>
  <c r="M7" i="23"/>
  <c r="L7" i="23"/>
  <c r="K7" i="23"/>
  <c r="M6" i="23"/>
  <c r="L6" i="23"/>
  <c r="K6" i="23"/>
  <c r="M5" i="23"/>
  <c r="L5" i="23"/>
  <c r="K5" i="23"/>
  <c r="I155" i="23"/>
  <c r="H155" i="23"/>
  <c r="G155" i="23"/>
  <c r="I154" i="23"/>
  <c r="H154" i="23"/>
  <c r="G154" i="23"/>
  <c r="I153" i="23"/>
  <c r="H153" i="23"/>
  <c r="G153" i="23"/>
  <c r="I152" i="23"/>
  <c r="H152" i="23"/>
  <c r="G152" i="23"/>
  <c r="I151" i="23"/>
  <c r="H151" i="23"/>
  <c r="G151" i="23"/>
  <c r="I150" i="23"/>
  <c r="H150" i="23"/>
  <c r="G150" i="23"/>
  <c r="I149" i="23"/>
  <c r="H149" i="23"/>
  <c r="G149" i="23"/>
  <c r="I148" i="23"/>
  <c r="H148" i="23"/>
  <c r="G148" i="23"/>
  <c r="I147" i="23"/>
  <c r="H147" i="23"/>
  <c r="G147" i="23"/>
  <c r="I146" i="23"/>
  <c r="H146" i="23"/>
  <c r="G146" i="23"/>
  <c r="I145" i="23"/>
  <c r="H145" i="23"/>
  <c r="G145" i="23"/>
  <c r="I144" i="23"/>
  <c r="H144" i="23"/>
  <c r="G144" i="23"/>
  <c r="I143" i="23"/>
  <c r="H143" i="23"/>
  <c r="G143" i="23"/>
  <c r="I142" i="23"/>
  <c r="H142" i="23"/>
  <c r="G142" i="23"/>
  <c r="I141" i="23"/>
  <c r="H141" i="23"/>
  <c r="G141" i="23"/>
  <c r="I140" i="23"/>
  <c r="H140" i="23"/>
  <c r="G140" i="23"/>
  <c r="I139" i="23"/>
  <c r="H139" i="23"/>
  <c r="G139" i="23"/>
  <c r="I138" i="23"/>
  <c r="H138" i="23"/>
  <c r="G138" i="23"/>
  <c r="I137" i="23"/>
  <c r="H137" i="23"/>
  <c r="G137" i="23"/>
  <c r="I136" i="23"/>
  <c r="H136" i="23"/>
  <c r="G136" i="23"/>
  <c r="I135" i="23"/>
  <c r="H135" i="23"/>
  <c r="G135" i="23"/>
  <c r="I134" i="23"/>
  <c r="H134" i="23"/>
  <c r="G134" i="23"/>
  <c r="I133" i="23"/>
  <c r="H133" i="23"/>
  <c r="G133" i="23"/>
  <c r="I132" i="23"/>
  <c r="H132" i="23"/>
  <c r="G132" i="23"/>
  <c r="I131" i="23"/>
  <c r="H131" i="23"/>
  <c r="G131" i="23"/>
  <c r="I130" i="23"/>
  <c r="H130" i="23"/>
  <c r="G130" i="23"/>
  <c r="I129" i="23"/>
  <c r="H129" i="23"/>
  <c r="G129" i="23"/>
  <c r="I128" i="23"/>
  <c r="H128" i="23"/>
  <c r="G128" i="23"/>
  <c r="I127" i="23"/>
  <c r="H127" i="23"/>
  <c r="G127" i="23"/>
  <c r="I126" i="23"/>
  <c r="H126" i="23"/>
  <c r="G126" i="23"/>
  <c r="I125" i="23"/>
  <c r="H125" i="23"/>
  <c r="G125" i="23"/>
  <c r="I124" i="23"/>
  <c r="H124" i="23"/>
  <c r="G124" i="23"/>
  <c r="I123" i="23"/>
  <c r="H123" i="23"/>
  <c r="G123" i="23"/>
  <c r="I122" i="23"/>
  <c r="H122" i="23"/>
  <c r="G122" i="23"/>
  <c r="I121" i="23"/>
  <c r="H121" i="23"/>
  <c r="G121" i="23"/>
  <c r="I120" i="23"/>
  <c r="H120" i="23"/>
  <c r="G120" i="23"/>
  <c r="I119" i="23"/>
  <c r="H119" i="23"/>
  <c r="G119" i="23"/>
  <c r="I118" i="23"/>
  <c r="H118" i="23"/>
  <c r="G118" i="23"/>
  <c r="I117" i="23"/>
  <c r="H117" i="23"/>
  <c r="G117" i="23"/>
  <c r="I116" i="23"/>
  <c r="H116" i="23"/>
  <c r="G116" i="23"/>
  <c r="I115" i="23"/>
  <c r="H115" i="23"/>
  <c r="G115" i="23"/>
  <c r="I114" i="23"/>
  <c r="H114" i="23"/>
  <c r="G114" i="23"/>
  <c r="I113" i="23"/>
  <c r="H113" i="23"/>
  <c r="G113" i="23"/>
  <c r="I112" i="23"/>
  <c r="H112" i="23"/>
  <c r="G112" i="23"/>
  <c r="I111" i="23"/>
  <c r="H111" i="23"/>
  <c r="G111" i="23"/>
  <c r="I110" i="23"/>
  <c r="H110" i="23"/>
  <c r="G110" i="23"/>
  <c r="I109" i="23"/>
  <c r="H109" i="23"/>
  <c r="G109" i="23"/>
  <c r="I108" i="23"/>
  <c r="H108" i="23"/>
  <c r="G108" i="23"/>
  <c r="I107" i="23"/>
  <c r="H107" i="23"/>
  <c r="G107" i="23"/>
  <c r="I106" i="23"/>
  <c r="H106" i="23"/>
  <c r="G106" i="23"/>
  <c r="I105" i="23"/>
  <c r="H105" i="23"/>
  <c r="G105" i="23"/>
  <c r="I104" i="23"/>
  <c r="H104" i="23"/>
  <c r="G104" i="23"/>
  <c r="I103" i="23"/>
  <c r="H103" i="23"/>
  <c r="G103" i="23"/>
  <c r="I102" i="23"/>
  <c r="H102" i="23"/>
  <c r="G102" i="23"/>
  <c r="I101" i="23"/>
  <c r="I100" i="23" s="1"/>
  <c r="H101" i="23"/>
  <c r="H100" i="23" s="1"/>
  <c r="G101" i="23"/>
  <c r="G100" i="23" s="1"/>
  <c r="I99" i="23"/>
  <c r="H99" i="23"/>
  <c r="G99" i="23"/>
  <c r="I98" i="23"/>
  <c r="H98" i="23"/>
  <c r="G98" i="23"/>
  <c r="I97" i="23"/>
  <c r="H97" i="23"/>
  <c r="G97" i="23"/>
  <c r="I96" i="23"/>
  <c r="H96" i="23"/>
  <c r="G96" i="23"/>
  <c r="I95" i="23"/>
  <c r="H95" i="23"/>
  <c r="G95" i="23"/>
  <c r="I94" i="23"/>
  <c r="H94" i="23"/>
  <c r="G94" i="23"/>
  <c r="I93" i="23"/>
  <c r="H93" i="23"/>
  <c r="G93" i="23"/>
  <c r="I92" i="23"/>
  <c r="H92" i="23"/>
  <c r="G92" i="23"/>
  <c r="I91" i="23"/>
  <c r="H91" i="23"/>
  <c r="G91" i="23"/>
  <c r="I90" i="23"/>
  <c r="H90" i="23"/>
  <c r="G90" i="23"/>
  <c r="I89" i="23"/>
  <c r="H89" i="23"/>
  <c r="G89" i="23"/>
  <c r="I88" i="23"/>
  <c r="H88" i="23"/>
  <c r="G88" i="23"/>
  <c r="I87" i="23"/>
  <c r="H87" i="23"/>
  <c r="G87" i="23"/>
  <c r="I86" i="23"/>
  <c r="H86" i="23"/>
  <c r="G86" i="23"/>
  <c r="I85" i="23"/>
  <c r="H85" i="23"/>
  <c r="G85" i="23"/>
  <c r="I84" i="23"/>
  <c r="H84" i="23"/>
  <c r="G84" i="23"/>
  <c r="I83" i="23"/>
  <c r="H83" i="23"/>
  <c r="G83" i="23"/>
  <c r="I82" i="23"/>
  <c r="H82" i="23"/>
  <c r="G82" i="23"/>
  <c r="I81" i="23"/>
  <c r="H81" i="23"/>
  <c r="G81" i="23"/>
  <c r="I80" i="23"/>
  <c r="H80" i="23"/>
  <c r="G80" i="23"/>
  <c r="I79" i="23"/>
  <c r="H79" i="23"/>
  <c r="G79" i="23"/>
  <c r="I78" i="23"/>
  <c r="H78" i="23"/>
  <c r="G78" i="23"/>
  <c r="I77" i="23"/>
  <c r="H77" i="23"/>
  <c r="G77" i="23"/>
  <c r="I76" i="23"/>
  <c r="H76" i="23"/>
  <c r="G76" i="23"/>
  <c r="I75" i="23"/>
  <c r="H75" i="23"/>
  <c r="G75" i="23"/>
  <c r="I74" i="23"/>
  <c r="H74" i="23"/>
  <c r="G74" i="23"/>
  <c r="I73" i="23"/>
  <c r="H73" i="23"/>
  <c r="G73" i="23"/>
  <c r="I72" i="23"/>
  <c r="H72" i="23"/>
  <c r="G72" i="23"/>
  <c r="I71" i="23"/>
  <c r="H71" i="23"/>
  <c r="G71" i="23"/>
  <c r="I70" i="23"/>
  <c r="H70" i="23"/>
  <c r="G70" i="23"/>
  <c r="I69" i="23"/>
  <c r="H69" i="23"/>
  <c r="G69" i="23"/>
  <c r="I68" i="23"/>
  <c r="H68" i="23"/>
  <c r="G68" i="23"/>
  <c r="I67" i="23"/>
  <c r="H67" i="23"/>
  <c r="G67" i="23"/>
  <c r="I66" i="23"/>
  <c r="H66" i="23"/>
  <c r="G66" i="23"/>
  <c r="I65" i="23"/>
  <c r="H65" i="23"/>
  <c r="G65" i="23"/>
  <c r="I64" i="23"/>
  <c r="H64" i="23"/>
  <c r="G64" i="23"/>
  <c r="I63" i="23"/>
  <c r="H63" i="23"/>
  <c r="G63" i="23"/>
  <c r="I62" i="23"/>
  <c r="H62" i="23"/>
  <c r="G62" i="23"/>
  <c r="I61" i="23"/>
  <c r="H61" i="23"/>
  <c r="G61" i="23"/>
  <c r="I60" i="23"/>
  <c r="H60" i="23"/>
  <c r="G60" i="23"/>
  <c r="I59" i="23"/>
  <c r="H59" i="23"/>
  <c r="G59" i="23"/>
  <c r="I58" i="23"/>
  <c r="H58" i="23"/>
  <c r="G58" i="23"/>
  <c r="I57" i="23"/>
  <c r="H57" i="23"/>
  <c r="G57" i="23"/>
  <c r="I56" i="23"/>
  <c r="H56" i="23"/>
  <c r="G56" i="23"/>
  <c r="I55" i="23"/>
  <c r="H55" i="23"/>
  <c r="G55" i="23"/>
  <c r="I54" i="23"/>
  <c r="H54" i="23"/>
  <c r="G54" i="23"/>
  <c r="I53" i="23"/>
  <c r="H53" i="23"/>
  <c r="G53" i="23"/>
  <c r="I52" i="23"/>
  <c r="H52" i="23"/>
  <c r="G52" i="23"/>
  <c r="I51" i="23"/>
  <c r="H51" i="23"/>
  <c r="G51" i="23"/>
  <c r="I50" i="23"/>
  <c r="H50" i="23"/>
  <c r="G50" i="23"/>
  <c r="I49" i="23"/>
  <c r="H49" i="23"/>
  <c r="G49" i="23"/>
  <c r="I48" i="23"/>
  <c r="H48" i="23"/>
  <c r="G48" i="23"/>
  <c r="I47" i="23"/>
  <c r="H47" i="23"/>
  <c r="G47" i="23"/>
  <c r="I46" i="23"/>
  <c r="H46" i="23"/>
  <c r="G46" i="23"/>
  <c r="I45" i="23"/>
  <c r="H45" i="23"/>
  <c r="G45" i="23"/>
  <c r="I44" i="23"/>
  <c r="H44" i="23"/>
  <c r="G44" i="23"/>
  <c r="I43" i="23"/>
  <c r="H43" i="23"/>
  <c r="G43" i="23"/>
  <c r="I42" i="23"/>
  <c r="H42" i="23"/>
  <c r="G42" i="23"/>
  <c r="I41" i="23"/>
  <c r="H41" i="23"/>
  <c r="G41" i="23"/>
  <c r="I40" i="23"/>
  <c r="H40" i="23"/>
  <c r="G40" i="23"/>
  <c r="I39" i="23"/>
  <c r="H39" i="23"/>
  <c r="G39" i="23"/>
  <c r="I38" i="23"/>
  <c r="H38" i="23"/>
  <c r="G38" i="23"/>
  <c r="I37" i="23"/>
  <c r="H37" i="23"/>
  <c r="G37" i="23"/>
  <c r="I36" i="23"/>
  <c r="H36" i="23"/>
  <c r="G36" i="23"/>
  <c r="I35" i="23"/>
  <c r="H35" i="23"/>
  <c r="G35" i="23"/>
  <c r="I34" i="23"/>
  <c r="H34" i="23"/>
  <c r="G34" i="23"/>
  <c r="I33" i="23"/>
  <c r="H33" i="23"/>
  <c r="G33" i="23"/>
  <c r="I32" i="23"/>
  <c r="H32" i="23"/>
  <c r="G32" i="23"/>
  <c r="I31" i="23"/>
  <c r="H31" i="23"/>
  <c r="G31" i="23"/>
  <c r="I30" i="23"/>
  <c r="H30" i="23"/>
  <c r="G30" i="23"/>
  <c r="I29" i="23"/>
  <c r="H29" i="23"/>
  <c r="G29" i="23"/>
  <c r="I28" i="23"/>
  <c r="H28" i="23"/>
  <c r="G28" i="23"/>
  <c r="I27" i="23"/>
  <c r="H27" i="23"/>
  <c r="G27" i="23"/>
  <c r="I26" i="23"/>
  <c r="H26" i="23"/>
  <c r="G26" i="23"/>
  <c r="I25" i="23"/>
  <c r="H25" i="23"/>
  <c r="G25" i="23"/>
  <c r="I24" i="23"/>
  <c r="H24" i="23"/>
  <c r="G24" i="23"/>
  <c r="I23" i="23"/>
  <c r="H23" i="23"/>
  <c r="G23" i="23"/>
  <c r="I22" i="23"/>
  <c r="H22" i="23"/>
  <c r="G22" i="23"/>
  <c r="I21" i="23"/>
  <c r="H21" i="23"/>
  <c r="G21" i="23"/>
  <c r="I20" i="23"/>
  <c r="H20" i="23"/>
  <c r="G20" i="23"/>
  <c r="I19" i="23"/>
  <c r="H19" i="23"/>
  <c r="G19" i="23"/>
  <c r="I18" i="23"/>
  <c r="H18" i="23"/>
  <c r="G18" i="23"/>
  <c r="I17" i="23"/>
  <c r="H17" i="23"/>
  <c r="G17" i="23"/>
  <c r="I16" i="23"/>
  <c r="H16" i="23"/>
  <c r="G16" i="23"/>
  <c r="I15" i="23"/>
  <c r="H15" i="23"/>
  <c r="G15" i="23"/>
  <c r="I14" i="23"/>
  <c r="H14" i="23"/>
  <c r="G14" i="23"/>
  <c r="I13" i="23"/>
  <c r="H13" i="23"/>
  <c r="G13" i="23"/>
  <c r="I12" i="23"/>
  <c r="H12" i="23"/>
  <c r="G12" i="23"/>
  <c r="I11" i="23"/>
  <c r="H11" i="23"/>
  <c r="G11" i="23"/>
  <c r="I10" i="23"/>
  <c r="H10" i="23"/>
  <c r="G10" i="23"/>
  <c r="I9" i="23"/>
  <c r="H9" i="23"/>
  <c r="G9" i="23"/>
  <c r="I8" i="23"/>
  <c r="H8" i="23"/>
  <c r="G8" i="23"/>
  <c r="I7" i="23"/>
  <c r="H7" i="23"/>
  <c r="G7" i="23"/>
  <c r="I6" i="23"/>
  <c r="H6" i="23"/>
  <c r="G6" i="23"/>
  <c r="I5" i="23"/>
  <c r="H5" i="23"/>
  <c r="G5" i="23"/>
  <c r="Y155" i="22"/>
  <c r="X155" i="22"/>
  <c r="W155" i="22"/>
  <c r="Y154" i="22"/>
  <c r="X154" i="22"/>
  <c r="W154" i="22"/>
  <c r="Y153" i="22"/>
  <c r="X153" i="22"/>
  <c r="W153" i="22"/>
  <c r="Y152" i="22"/>
  <c r="X152" i="22"/>
  <c r="W152" i="22"/>
  <c r="Y151" i="22"/>
  <c r="X151" i="22"/>
  <c r="W151" i="22"/>
  <c r="Y150" i="22"/>
  <c r="X150" i="22"/>
  <c r="W150" i="22"/>
  <c r="Y149" i="22"/>
  <c r="X149" i="22"/>
  <c r="W149" i="22"/>
  <c r="Y148" i="22"/>
  <c r="X148" i="22"/>
  <c r="W148" i="22"/>
  <c r="Y147" i="22"/>
  <c r="X147" i="22"/>
  <c r="W147" i="22"/>
  <c r="Y146" i="22"/>
  <c r="X146" i="22"/>
  <c r="W146" i="22"/>
  <c r="Y145" i="22"/>
  <c r="X145" i="22"/>
  <c r="W145" i="22"/>
  <c r="Y144" i="22"/>
  <c r="X144" i="22"/>
  <c r="W144" i="22"/>
  <c r="Y143" i="22"/>
  <c r="X143" i="22"/>
  <c r="W143" i="22"/>
  <c r="Y142" i="22"/>
  <c r="X142" i="22"/>
  <c r="W142" i="22"/>
  <c r="Y141" i="22"/>
  <c r="X141" i="22"/>
  <c r="W141" i="22"/>
  <c r="Y140" i="22"/>
  <c r="X140" i="22"/>
  <c r="W140" i="22"/>
  <c r="Y139" i="22"/>
  <c r="X139" i="22"/>
  <c r="W139" i="22"/>
  <c r="Y138" i="22"/>
  <c r="X138" i="22"/>
  <c r="W138" i="22"/>
  <c r="Y137" i="22"/>
  <c r="X137" i="22"/>
  <c r="W137" i="22"/>
  <c r="Y136" i="22"/>
  <c r="X136" i="22"/>
  <c r="W136" i="22"/>
  <c r="Y135" i="22"/>
  <c r="X135" i="22"/>
  <c r="W135" i="22"/>
  <c r="Y134" i="22"/>
  <c r="X134" i="22"/>
  <c r="W134" i="22"/>
  <c r="Y133" i="22"/>
  <c r="X133" i="22"/>
  <c r="W133" i="22"/>
  <c r="Y132" i="22"/>
  <c r="X132" i="22"/>
  <c r="W132" i="22"/>
  <c r="Y131" i="22"/>
  <c r="X131" i="22"/>
  <c r="W131" i="22"/>
  <c r="Y130" i="22"/>
  <c r="X130" i="22"/>
  <c r="W130" i="22"/>
  <c r="Y129" i="22"/>
  <c r="X129" i="22"/>
  <c r="W129" i="22"/>
  <c r="Y128" i="22"/>
  <c r="X128" i="22"/>
  <c r="W128" i="22"/>
  <c r="Y127" i="22"/>
  <c r="X127" i="22"/>
  <c r="W127" i="22"/>
  <c r="Y126" i="22"/>
  <c r="X126" i="22"/>
  <c r="W126" i="22"/>
  <c r="Y125" i="22"/>
  <c r="X125" i="22"/>
  <c r="W125" i="22"/>
  <c r="Y124" i="22"/>
  <c r="X124" i="22"/>
  <c r="W124" i="22"/>
  <c r="Y123" i="22"/>
  <c r="X123" i="22"/>
  <c r="W123" i="22"/>
  <c r="Y122" i="22"/>
  <c r="X122" i="22"/>
  <c r="W122" i="22"/>
  <c r="Y121" i="22"/>
  <c r="X121" i="22"/>
  <c r="W121" i="22"/>
  <c r="Y120" i="22"/>
  <c r="X120" i="22"/>
  <c r="W120" i="22"/>
  <c r="Y119" i="22"/>
  <c r="X119" i="22"/>
  <c r="W119" i="22"/>
  <c r="Y118" i="22"/>
  <c r="X118" i="22"/>
  <c r="W118" i="22"/>
  <c r="Y117" i="22"/>
  <c r="X117" i="22"/>
  <c r="W117" i="22"/>
  <c r="Y116" i="22"/>
  <c r="X116" i="22"/>
  <c r="W116" i="22"/>
  <c r="Y115" i="22"/>
  <c r="X115" i="22"/>
  <c r="W115" i="22"/>
  <c r="Y114" i="22"/>
  <c r="X114" i="22"/>
  <c r="W114" i="22"/>
  <c r="Y113" i="22"/>
  <c r="X113" i="22"/>
  <c r="W113" i="22"/>
  <c r="Y112" i="22"/>
  <c r="X112" i="22"/>
  <c r="W112" i="22"/>
  <c r="Y111" i="22"/>
  <c r="X111" i="22"/>
  <c r="W111" i="22"/>
  <c r="Y110" i="22"/>
  <c r="X110" i="22"/>
  <c r="W110" i="22"/>
  <c r="Y109" i="22"/>
  <c r="X109" i="22"/>
  <c r="W109" i="22"/>
  <c r="Y108" i="22"/>
  <c r="X108" i="22"/>
  <c r="W108" i="22"/>
  <c r="Y107" i="22"/>
  <c r="X107" i="22"/>
  <c r="W107" i="22"/>
  <c r="Y106" i="22"/>
  <c r="X106" i="22"/>
  <c r="W106" i="22"/>
  <c r="Y105" i="22"/>
  <c r="X105" i="22"/>
  <c r="W105" i="22"/>
  <c r="Y104" i="22"/>
  <c r="X104" i="22"/>
  <c r="W104" i="22"/>
  <c r="Y103" i="22"/>
  <c r="X103" i="22"/>
  <c r="W103" i="22"/>
  <c r="Y102" i="22"/>
  <c r="X102" i="22"/>
  <c r="W102" i="22"/>
  <c r="Y101" i="22"/>
  <c r="X101" i="22"/>
  <c r="W101" i="22"/>
  <c r="Y100" i="22"/>
  <c r="X100" i="22"/>
  <c r="W100" i="22"/>
  <c r="Y99" i="22"/>
  <c r="X99" i="22"/>
  <c r="W99" i="22"/>
  <c r="Y98" i="22"/>
  <c r="X98" i="22"/>
  <c r="W98" i="22"/>
  <c r="Y97" i="22"/>
  <c r="X97" i="22"/>
  <c r="W97" i="22"/>
  <c r="Y96" i="22"/>
  <c r="X96" i="22"/>
  <c r="W96" i="22"/>
  <c r="Y95" i="22"/>
  <c r="X95" i="22"/>
  <c r="W95" i="22"/>
  <c r="Y94" i="22"/>
  <c r="X94" i="22"/>
  <c r="W94" i="22"/>
  <c r="Y93" i="22"/>
  <c r="X93" i="22"/>
  <c r="W93" i="22"/>
  <c r="Y92" i="22"/>
  <c r="X92" i="22"/>
  <c r="W92" i="22"/>
  <c r="Y91" i="22"/>
  <c r="X91" i="22"/>
  <c r="W91" i="22"/>
  <c r="Y90" i="22"/>
  <c r="X90" i="22"/>
  <c r="W90" i="22"/>
  <c r="Y89" i="22"/>
  <c r="X89" i="22"/>
  <c r="W89" i="22"/>
  <c r="Y88" i="22"/>
  <c r="X88" i="22"/>
  <c r="W88" i="22"/>
  <c r="Y87" i="22"/>
  <c r="X87" i="22"/>
  <c r="W87" i="22"/>
  <c r="Y86" i="22"/>
  <c r="X86" i="22"/>
  <c r="W86" i="22"/>
  <c r="Y85" i="22"/>
  <c r="X85" i="22"/>
  <c r="W85" i="22"/>
  <c r="Y84" i="22"/>
  <c r="X84" i="22"/>
  <c r="W84" i="22"/>
  <c r="Y83" i="22"/>
  <c r="X83" i="22"/>
  <c r="W83" i="22"/>
  <c r="Y82" i="22"/>
  <c r="X82" i="22"/>
  <c r="W82" i="22"/>
  <c r="Y81" i="22"/>
  <c r="X81" i="22"/>
  <c r="W81" i="22"/>
  <c r="Y80" i="22"/>
  <c r="X80" i="22"/>
  <c r="W80" i="22"/>
  <c r="Y79" i="22"/>
  <c r="X79" i="22"/>
  <c r="W79" i="22"/>
  <c r="Y78" i="22"/>
  <c r="X78" i="22"/>
  <c r="W78" i="22"/>
  <c r="Y77" i="22"/>
  <c r="X77" i="22"/>
  <c r="W77" i="22"/>
  <c r="Y76" i="22"/>
  <c r="X76" i="22"/>
  <c r="W76" i="22"/>
  <c r="Y75" i="22"/>
  <c r="X75" i="22"/>
  <c r="W75" i="22"/>
  <c r="Y74" i="22"/>
  <c r="X74" i="22"/>
  <c r="W74" i="22"/>
  <c r="Y73" i="22"/>
  <c r="X73" i="22"/>
  <c r="W73" i="22"/>
  <c r="Y72" i="22"/>
  <c r="X72" i="22"/>
  <c r="W72" i="22"/>
  <c r="Y71" i="22"/>
  <c r="X71" i="22"/>
  <c r="W71" i="22"/>
  <c r="Y70" i="22"/>
  <c r="X70" i="22"/>
  <c r="W70" i="22"/>
  <c r="Y69" i="22"/>
  <c r="X69" i="22"/>
  <c r="W69" i="22"/>
  <c r="Y68" i="22"/>
  <c r="X68" i="22"/>
  <c r="W68" i="22"/>
  <c r="Y67" i="22"/>
  <c r="X67" i="22"/>
  <c r="W67" i="22"/>
  <c r="Y66" i="22"/>
  <c r="X66" i="22"/>
  <c r="W66" i="22"/>
  <c r="Y65" i="22"/>
  <c r="X65" i="22"/>
  <c r="W65" i="22"/>
  <c r="Y64" i="22"/>
  <c r="X64" i="22"/>
  <c r="W64" i="22"/>
  <c r="Y63" i="22"/>
  <c r="X63" i="22"/>
  <c r="W63" i="22"/>
  <c r="Y62" i="22"/>
  <c r="X62" i="22"/>
  <c r="W62" i="22"/>
  <c r="Y61" i="22"/>
  <c r="X61" i="22"/>
  <c r="W61" i="22"/>
  <c r="Y60" i="22"/>
  <c r="X60" i="22"/>
  <c r="W60" i="22"/>
  <c r="Y59" i="22"/>
  <c r="X59" i="22"/>
  <c r="W59" i="22"/>
  <c r="Y58" i="22"/>
  <c r="X58" i="22"/>
  <c r="W58" i="22"/>
  <c r="Y57" i="22"/>
  <c r="X57" i="22"/>
  <c r="W57" i="22"/>
  <c r="Y56" i="22"/>
  <c r="X56" i="22"/>
  <c r="W56" i="22"/>
  <c r="Y55" i="22"/>
  <c r="X55" i="22"/>
  <c r="W55" i="22"/>
  <c r="Y54" i="22"/>
  <c r="X54" i="22"/>
  <c r="W54" i="22"/>
  <c r="Y53" i="22"/>
  <c r="X53" i="22"/>
  <c r="W53" i="22"/>
  <c r="Y52" i="22"/>
  <c r="X52" i="22"/>
  <c r="W52" i="22"/>
  <c r="Y51" i="22"/>
  <c r="X51" i="22"/>
  <c r="W51" i="22"/>
  <c r="Y50" i="22"/>
  <c r="X50" i="22"/>
  <c r="W50" i="22"/>
  <c r="Y49" i="22"/>
  <c r="X49" i="22"/>
  <c r="W49" i="22"/>
  <c r="Y48" i="22"/>
  <c r="X48" i="22"/>
  <c r="W48" i="22"/>
  <c r="Y47" i="22"/>
  <c r="X47" i="22"/>
  <c r="W47" i="22"/>
  <c r="Y46" i="22"/>
  <c r="X46" i="22"/>
  <c r="W46" i="22"/>
  <c r="Y45" i="22"/>
  <c r="X45" i="22"/>
  <c r="W45" i="22"/>
  <c r="Y44" i="22"/>
  <c r="X44" i="22"/>
  <c r="W44" i="22"/>
  <c r="Y43" i="22"/>
  <c r="X43" i="22"/>
  <c r="W43" i="22"/>
  <c r="Y42" i="22"/>
  <c r="X42" i="22"/>
  <c r="W42" i="22"/>
  <c r="Y41" i="22"/>
  <c r="X41" i="22"/>
  <c r="W41" i="22"/>
  <c r="Y40" i="22"/>
  <c r="X40" i="22"/>
  <c r="W40" i="22"/>
  <c r="Y39" i="22"/>
  <c r="X39" i="22"/>
  <c r="W39" i="22"/>
  <c r="Y38" i="22"/>
  <c r="X38" i="22"/>
  <c r="W38" i="22"/>
  <c r="Y37" i="22"/>
  <c r="X37" i="22"/>
  <c r="W37" i="22"/>
  <c r="Y36" i="22"/>
  <c r="X36" i="22"/>
  <c r="W36" i="22"/>
  <c r="Y35" i="22"/>
  <c r="X35" i="22"/>
  <c r="W35" i="22"/>
  <c r="Y34" i="22"/>
  <c r="X34" i="22"/>
  <c r="W34" i="22"/>
  <c r="Y33" i="22"/>
  <c r="X33" i="22"/>
  <c r="W33" i="22"/>
  <c r="Y32" i="22"/>
  <c r="X32" i="22"/>
  <c r="W32" i="22"/>
  <c r="Y31" i="22"/>
  <c r="X31" i="22"/>
  <c r="W31" i="22"/>
  <c r="Y30" i="22"/>
  <c r="X30" i="22"/>
  <c r="W30" i="22"/>
  <c r="Y29" i="22"/>
  <c r="X29" i="22"/>
  <c r="W29" i="22"/>
  <c r="Y28" i="22"/>
  <c r="X28" i="22"/>
  <c r="W28" i="22"/>
  <c r="Y27" i="22"/>
  <c r="X27" i="22"/>
  <c r="W27" i="22"/>
  <c r="Y26" i="22"/>
  <c r="X26" i="22"/>
  <c r="W26" i="22"/>
  <c r="Y25" i="22"/>
  <c r="X25" i="22"/>
  <c r="W25" i="22"/>
  <c r="Y24" i="22"/>
  <c r="X24" i="22"/>
  <c r="W24" i="22"/>
  <c r="Y23" i="22"/>
  <c r="X23" i="22"/>
  <c r="W23" i="22"/>
  <c r="Y22" i="22"/>
  <c r="X22" i="22"/>
  <c r="W22" i="22"/>
  <c r="Y21" i="22"/>
  <c r="X21" i="22"/>
  <c r="W21" i="22"/>
  <c r="Y20" i="22"/>
  <c r="X20" i="22"/>
  <c r="W20" i="22"/>
  <c r="Y19" i="22"/>
  <c r="X19" i="22"/>
  <c r="W19" i="22"/>
  <c r="Y18" i="22"/>
  <c r="X18" i="22"/>
  <c r="W18" i="22"/>
  <c r="Y17" i="22"/>
  <c r="X17" i="22"/>
  <c r="W17" i="22"/>
  <c r="Y16" i="22"/>
  <c r="X16" i="22"/>
  <c r="W16" i="22"/>
  <c r="Y15" i="22"/>
  <c r="X15" i="22"/>
  <c r="W15" i="22"/>
  <c r="Y14" i="22"/>
  <c r="X14" i="22"/>
  <c r="W14" i="22"/>
  <c r="Y13" i="22"/>
  <c r="X13" i="22"/>
  <c r="W13" i="22"/>
  <c r="Y12" i="22"/>
  <c r="X12" i="22"/>
  <c r="W12" i="22"/>
  <c r="Y11" i="22"/>
  <c r="X11" i="22"/>
  <c r="W11" i="22"/>
  <c r="Y10" i="22"/>
  <c r="X10" i="22"/>
  <c r="W10" i="22"/>
  <c r="Y9" i="22"/>
  <c r="X9" i="22"/>
  <c r="W9" i="22"/>
  <c r="Y8" i="22"/>
  <c r="X8" i="22"/>
  <c r="W8" i="22"/>
  <c r="Y7" i="22"/>
  <c r="X7" i="22"/>
  <c r="W7" i="22"/>
  <c r="Y6" i="22"/>
  <c r="X6" i="22"/>
  <c r="W6" i="22"/>
  <c r="Y5" i="22"/>
  <c r="X5" i="22"/>
  <c r="W5" i="22"/>
  <c r="U155" i="22"/>
  <c r="T155" i="22"/>
  <c r="S155" i="22"/>
  <c r="U154" i="22"/>
  <c r="T154" i="22"/>
  <c r="S154" i="22"/>
  <c r="U153" i="22"/>
  <c r="T153" i="22"/>
  <c r="S153" i="22"/>
  <c r="U152" i="22"/>
  <c r="T152" i="22"/>
  <c r="S152" i="22"/>
  <c r="U151" i="22"/>
  <c r="T151" i="22"/>
  <c r="S151" i="22"/>
  <c r="U150" i="22"/>
  <c r="T150" i="22"/>
  <c r="S150" i="22"/>
  <c r="U149" i="22"/>
  <c r="T149" i="22"/>
  <c r="S149" i="22"/>
  <c r="U148" i="22"/>
  <c r="T148" i="22"/>
  <c r="S148" i="22"/>
  <c r="U147" i="22"/>
  <c r="T147" i="22"/>
  <c r="S147" i="22"/>
  <c r="U146" i="22"/>
  <c r="T146" i="22"/>
  <c r="S146" i="22"/>
  <c r="U145" i="22"/>
  <c r="T145" i="22"/>
  <c r="S145" i="22"/>
  <c r="U144" i="22"/>
  <c r="T144" i="22"/>
  <c r="S144" i="22"/>
  <c r="U143" i="22"/>
  <c r="T143" i="22"/>
  <c r="S143" i="22"/>
  <c r="U142" i="22"/>
  <c r="T142" i="22"/>
  <c r="S142" i="22"/>
  <c r="U141" i="22"/>
  <c r="T141" i="22"/>
  <c r="S141" i="22"/>
  <c r="U140" i="22"/>
  <c r="T140" i="22"/>
  <c r="S140" i="22"/>
  <c r="U139" i="22"/>
  <c r="T139" i="22"/>
  <c r="S139" i="22"/>
  <c r="U138" i="22"/>
  <c r="T138" i="22"/>
  <c r="S138" i="22"/>
  <c r="U137" i="22"/>
  <c r="T137" i="22"/>
  <c r="S137" i="22"/>
  <c r="U136" i="22"/>
  <c r="T136" i="22"/>
  <c r="S136" i="22"/>
  <c r="U135" i="22"/>
  <c r="T135" i="22"/>
  <c r="S135" i="22"/>
  <c r="U134" i="22"/>
  <c r="T134" i="22"/>
  <c r="S134" i="22"/>
  <c r="U133" i="22"/>
  <c r="T133" i="22"/>
  <c r="S133" i="22"/>
  <c r="U132" i="22"/>
  <c r="T132" i="22"/>
  <c r="S132" i="22"/>
  <c r="U131" i="22"/>
  <c r="T131" i="22"/>
  <c r="S131" i="22"/>
  <c r="U130" i="22"/>
  <c r="T130" i="22"/>
  <c r="S130" i="22"/>
  <c r="U129" i="22"/>
  <c r="T129" i="22"/>
  <c r="S129" i="22"/>
  <c r="U128" i="22"/>
  <c r="T128" i="22"/>
  <c r="S128" i="22"/>
  <c r="U127" i="22"/>
  <c r="T127" i="22"/>
  <c r="S127" i="22"/>
  <c r="U126" i="22"/>
  <c r="T126" i="22"/>
  <c r="S126" i="22"/>
  <c r="U125" i="22"/>
  <c r="T125" i="22"/>
  <c r="S125" i="22"/>
  <c r="U124" i="22"/>
  <c r="T124" i="22"/>
  <c r="S124" i="22"/>
  <c r="U123" i="22"/>
  <c r="T123" i="22"/>
  <c r="S123" i="22"/>
  <c r="U122" i="22"/>
  <c r="T122" i="22"/>
  <c r="S122" i="22"/>
  <c r="U121" i="22"/>
  <c r="T121" i="22"/>
  <c r="S121" i="22"/>
  <c r="U120" i="22"/>
  <c r="T120" i="22"/>
  <c r="S120" i="22"/>
  <c r="U119" i="22"/>
  <c r="T119" i="22"/>
  <c r="S119" i="22"/>
  <c r="U118" i="22"/>
  <c r="T118" i="22"/>
  <c r="S118" i="22"/>
  <c r="U117" i="22"/>
  <c r="T117" i="22"/>
  <c r="S117" i="22"/>
  <c r="U116" i="22"/>
  <c r="T116" i="22"/>
  <c r="S116" i="22"/>
  <c r="U115" i="22"/>
  <c r="T115" i="22"/>
  <c r="S115" i="22"/>
  <c r="U114" i="22"/>
  <c r="T114" i="22"/>
  <c r="S114" i="22"/>
  <c r="U113" i="22"/>
  <c r="T113" i="22"/>
  <c r="S113" i="22"/>
  <c r="U112" i="22"/>
  <c r="T112" i="22"/>
  <c r="S112" i="22"/>
  <c r="U111" i="22"/>
  <c r="T111" i="22"/>
  <c r="S111" i="22"/>
  <c r="U110" i="22"/>
  <c r="T110" i="22"/>
  <c r="S110" i="22"/>
  <c r="U109" i="22"/>
  <c r="T109" i="22"/>
  <c r="S109" i="22"/>
  <c r="U108" i="22"/>
  <c r="T108" i="22"/>
  <c r="S108" i="22"/>
  <c r="U107" i="22"/>
  <c r="T107" i="22"/>
  <c r="S107" i="22"/>
  <c r="U106" i="22"/>
  <c r="T106" i="22"/>
  <c r="S106" i="22"/>
  <c r="U105" i="22"/>
  <c r="T105" i="22"/>
  <c r="S105" i="22"/>
  <c r="U104" i="22"/>
  <c r="T104" i="22"/>
  <c r="S104" i="22"/>
  <c r="U103" i="22"/>
  <c r="T103" i="22"/>
  <c r="S103" i="22"/>
  <c r="U102" i="22"/>
  <c r="T102" i="22"/>
  <c r="S102" i="22"/>
  <c r="U101" i="22"/>
  <c r="T101" i="22"/>
  <c r="S101" i="22"/>
  <c r="U100" i="22"/>
  <c r="T100" i="22"/>
  <c r="S100" i="22"/>
  <c r="U99" i="22"/>
  <c r="T99" i="22"/>
  <c r="S99" i="22"/>
  <c r="U98" i="22"/>
  <c r="T98" i="22"/>
  <c r="S98" i="22"/>
  <c r="U97" i="22"/>
  <c r="T97" i="22"/>
  <c r="S97" i="22"/>
  <c r="U96" i="22"/>
  <c r="T96" i="22"/>
  <c r="S96" i="22"/>
  <c r="U95" i="22"/>
  <c r="T95" i="22"/>
  <c r="S95" i="22"/>
  <c r="U94" i="22"/>
  <c r="T94" i="22"/>
  <c r="S94" i="22"/>
  <c r="U93" i="22"/>
  <c r="T93" i="22"/>
  <c r="S93" i="22"/>
  <c r="U92" i="22"/>
  <c r="T92" i="22"/>
  <c r="S92" i="22"/>
  <c r="U91" i="22"/>
  <c r="T91" i="22"/>
  <c r="S91" i="22"/>
  <c r="U90" i="22"/>
  <c r="T90" i="22"/>
  <c r="S90" i="22"/>
  <c r="U89" i="22"/>
  <c r="T89" i="22"/>
  <c r="S89" i="22"/>
  <c r="U88" i="22"/>
  <c r="T88" i="22"/>
  <c r="S88" i="22"/>
  <c r="U87" i="22"/>
  <c r="T87" i="22"/>
  <c r="S87" i="22"/>
  <c r="U86" i="22"/>
  <c r="T86" i="22"/>
  <c r="S86" i="22"/>
  <c r="U85" i="22"/>
  <c r="T85" i="22"/>
  <c r="S85" i="22"/>
  <c r="U84" i="22"/>
  <c r="T84" i="22"/>
  <c r="S84" i="22"/>
  <c r="U83" i="22"/>
  <c r="T83" i="22"/>
  <c r="S83" i="22"/>
  <c r="U82" i="22"/>
  <c r="T82" i="22"/>
  <c r="S82" i="22"/>
  <c r="U81" i="22"/>
  <c r="T81" i="22"/>
  <c r="S81" i="22"/>
  <c r="U80" i="22"/>
  <c r="T80" i="22"/>
  <c r="S80" i="22"/>
  <c r="U79" i="22"/>
  <c r="T79" i="22"/>
  <c r="S79" i="22"/>
  <c r="U78" i="22"/>
  <c r="T78" i="22"/>
  <c r="S78" i="22"/>
  <c r="U77" i="22"/>
  <c r="T77" i="22"/>
  <c r="S77" i="22"/>
  <c r="U76" i="22"/>
  <c r="T76" i="22"/>
  <c r="S76" i="22"/>
  <c r="U75" i="22"/>
  <c r="T75" i="22"/>
  <c r="S75" i="22"/>
  <c r="U74" i="22"/>
  <c r="T74" i="22"/>
  <c r="S74" i="22"/>
  <c r="U73" i="22"/>
  <c r="T73" i="22"/>
  <c r="S73" i="22"/>
  <c r="U72" i="22"/>
  <c r="T72" i="22"/>
  <c r="S72" i="22"/>
  <c r="U71" i="22"/>
  <c r="T71" i="22"/>
  <c r="S71" i="22"/>
  <c r="U70" i="22"/>
  <c r="T70" i="22"/>
  <c r="S70" i="22"/>
  <c r="U69" i="22"/>
  <c r="T69" i="22"/>
  <c r="S69" i="22"/>
  <c r="U68" i="22"/>
  <c r="T68" i="22"/>
  <c r="S68" i="22"/>
  <c r="U67" i="22"/>
  <c r="T67" i="22"/>
  <c r="S67" i="22"/>
  <c r="U66" i="22"/>
  <c r="T66" i="22"/>
  <c r="S66" i="22"/>
  <c r="U65" i="22"/>
  <c r="T65" i="22"/>
  <c r="S65" i="22"/>
  <c r="U64" i="22"/>
  <c r="T64" i="22"/>
  <c r="S64" i="22"/>
  <c r="U63" i="22"/>
  <c r="T63" i="22"/>
  <c r="S63" i="22"/>
  <c r="U62" i="22"/>
  <c r="T62" i="22"/>
  <c r="S62" i="22"/>
  <c r="U61" i="22"/>
  <c r="T61" i="22"/>
  <c r="S61" i="22"/>
  <c r="U60" i="22"/>
  <c r="T60" i="22"/>
  <c r="S60" i="22"/>
  <c r="U59" i="22"/>
  <c r="T59" i="22"/>
  <c r="S59" i="22"/>
  <c r="U58" i="22"/>
  <c r="T58" i="22"/>
  <c r="S58" i="22"/>
  <c r="U57" i="22"/>
  <c r="T57" i="22"/>
  <c r="S57" i="22"/>
  <c r="U56" i="22"/>
  <c r="T56" i="22"/>
  <c r="S56" i="22"/>
  <c r="U55" i="22"/>
  <c r="T55" i="22"/>
  <c r="S55" i="22"/>
  <c r="U54" i="22"/>
  <c r="T54" i="22"/>
  <c r="S54" i="22"/>
  <c r="U53" i="22"/>
  <c r="T53" i="22"/>
  <c r="S53" i="22"/>
  <c r="U52" i="22"/>
  <c r="T52" i="22"/>
  <c r="S52" i="22"/>
  <c r="U51" i="22"/>
  <c r="T51" i="22"/>
  <c r="S51" i="22"/>
  <c r="U50" i="22"/>
  <c r="T50" i="22"/>
  <c r="S50" i="22"/>
  <c r="U49" i="22"/>
  <c r="T49" i="22"/>
  <c r="S49" i="22"/>
  <c r="U48" i="22"/>
  <c r="T48" i="22"/>
  <c r="S48" i="22"/>
  <c r="U47" i="22"/>
  <c r="T47" i="22"/>
  <c r="S47" i="22"/>
  <c r="U46" i="22"/>
  <c r="T46" i="22"/>
  <c r="S46" i="22"/>
  <c r="U45" i="22"/>
  <c r="T45" i="22"/>
  <c r="S45" i="22"/>
  <c r="U44" i="22"/>
  <c r="T44" i="22"/>
  <c r="S44" i="22"/>
  <c r="U43" i="22"/>
  <c r="T43" i="22"/>
  <c r="S43" i="22"/>
  <c r="U42" i="22"/>
  <c r="T42" i="22"/>
  <c r="S42" i="22"/>
  <c r="U41" i="22"/>
  <c r="T41" i="22"/>
  <c r="S41" i="22"/>
  <c r="U40" i="22"/>
  <c r="T40" i="22"/>
  <c r="S40" i="22"/>
  <c r="U39" i="22"/>
  <c r="T39" i="22"/>
  <c r="S39" i="22"/>
  <c r="U38" i="22"/>
  <c r="T38" i="22"/>
  <c r="S38" i="22"/>
  <c r="U37" i="22"/>
  <c r="T37" i="22"/>
  <c r="S37" i="22"/>
  <c r="U36" i="22"/>
  <c r="T36" i="22"/>
  <c r="S36" i="22"/>
  <c r="U35" i="22"/>
  <c r="T35" i="22"/>
  <c r="S35" i="22"/>
  <c r="U34" i="22"/>
  <c r="T34" i="22"/>
  <c r="S34" i="22"/>
  <c r="U33" i="22"/>
  <c r="T33" i="22"/>
  <c r="S33" i="22"/>
  <c r="U32" i="22"/>
  <c r="T32" i="22"/>
  <c r="S32" i="22"/>
  <c r="U31" i="22"/>
  <c r="T31" i="22"/>
  <c r="S31" i="22"/>
  <c r="U30" i="22"/>
  <c r="T30" i="22"/>
  <c r="S30" i="22"/>
  <c r="U29" i="22"/>
  <c r="T29" i="22"/>
  <c r="S29" i="22"/>
  <c r="U28" i="22"/>
  <c r="T28" i="22"/>
  <c r="S28" i="22"/>
  <c r="U27" i="22"/>
  <c r="T27" i="22"/>
  <c r="S27" i="22"/>
  <c r="U26" i="22"/>
  <c r="T26" i="22"/>
  <c r="S26" i="22"/>
  <c r="U25" i="22"/>
  <c r="T25" i="22"/>
  <c r="S25" i="22"/>
  <c r="U24" i="22"/>
  <c r="T24" i="22"/>
  <c r="S24" i="22"/>
  <c r="U23" i="22"/>
  <c r="T23" i="22"/>
  <c r="S23" i="22"/>
  <c r="U22" i="22"/>
  <c r="T22" i="22"/>
  <c r="S22" i="22"/>
  <c r="U21" i="22"/>
  <c r="T21" i="22"/>
  <c r="S21" i="22"/>
  <c r="U20" i="22"/>
  <c r="T20" i="22"/>
  <c r="S20" i="22"/>
  <c r="U19" i="22"/>
  <c r="T19" i="22"/>
  <c r="S19" i="22"/>
  <c r="U18" i="22"/>
  <c r="T18" i="22"/>
  <c r="S18" i="22"/>
  <c r="U17" i="22"/>
  <c r="T17" i="22"/>
  <c r="S17" i="22"/>
  <c r="U16" i="22"/>
  <c r="T16" i="22"/>
  <c r="S16" i="22"/>
  <c r="U15" i="22"/>
  <c r="T15" i="22"/>
  <c r="S15" i="22"/>
  <c r="U14" i="22"/>
  <c r="T14" i="22"/>
  <c r="S14" i="22"/>
  <c r="U13" i="22"/>
  <c r="T13" i="22"/>
  <c r="S13" i="22"/>
  <c r="U12" i="22"/>
  <c r="T12" i="22"/>
  <c r="S12" i="22"/>
  <c r="U11" i="22"/>
  <c r="T11" i="22"/>
  <c r="S11" i="22"/>
  <c r="U10" i="22"/>
  <c r="T10" i="22"/>
  <c r="S10" i="22"/>
  <c r="U9" i="22"/>
  <c r="T9" i="22"/>
  <c r="S9" i="22"/>
  <c r="U8" i="22"/>
  <c r="T8" i="22"/>
  <c r="S8" i="22"/>
  <c r="U7" i="22"/>
  <c r="T7" i="22"/>
  <c r="S7" i="22"/>
  <c r="U6" i="22"/>
  <c r="T6" i="22"/>
  <c r="S6" i="22"/>
  <c r="U5" i="22"/>
  <c r="T5" i="22"/>
  <c r="S5" i="22"/>
  <c r="Q155" i="22"/>
  <c r="P155" i="22"/>
  <c r="O155" i="22"/>
  <c r="Q154" i="22"/>
  <c r="P154" i="22"/>
  <c r="O154" i="22"/>
  <c r="Q153" i="22"/>
  <c r="P153" i="22"/>
  <c r="O153" i="22"/>
  <c r="Q152" i="22"/>
  <c r="P152" i="22"/>
  <c r="O152" i="22"/>
  <c r="Q151" i="22"/>
  <c r="P151" i="22"/>
  <c r="O151" i="22"/>
  <c r="Q150" i="22"/>
  <c r="P150" i="22"/>
  <c r="O150" i="22"/>
  <c r="Q149" i="22"/>
  <c r="P149" i="22"/>
  <c r="O149" i="22"/>
  <c r="Q148" i="22"/>
  <c r="P148" i="22"/>
  <c r="O148" i="22"/>
  <c r="Q147" i="22"/>
  <c r="P147" i="22"/>
  <c r="O147" i="22"/>
  <c r="Q146" i="22"/>
  <c r="P146" i="22"/>
  <c r="O146" i="22"/>
  <c r="Q145" i="22"/>
  <c r="P145" i="22"/>
  <c r="O145" i="22"/>
  <c r="Q144" i="22"/>
  <c r="P144" i="22"/>
  <c r="O144" i="22"/>
  <c r="Q143" i="22"/>
  <c r="P143" i="22"/>
  <c r="O143" i="22"/>
  <c r="Q142" i="22"/>
  <c r="P142" i="22"/>
  <c r="O142" i="22"/>
  <c r="Q141" i="22"/>
  <c r="P141" i="22"/>
  <c r="O141" i="22"/>
  <c r="Q140" i="22"/>
  <c r="P140" i="22"/>
  <c r="O140" i="22"/>
  <c r="Q139" i="22"/>
  <c r="P139" i="22"/>
  <c r="O139" i="22"/>
  <c r="Q138" i="22"/>
  <c r="P138" i="22"/>
  <c r="O138" i="22"/>
  <c r="Q137" i="22"/>
  <c r="P137" i="22"/>
  <c r="O137" i="22"/>
  <c r="Q136" i="22"/>
  <c r="P136" i="22"/>
  <c r="O136" i="22"/>
  <c r="Q135" i="22"/>
  <c r="P135" i="22"/>
  <c r="O135" i="22"/>
  <c r="Q134" i="22"/>
  <c r="P134" i="22"/>
  <c r="O134" i="22"/>
  <c r="Q133" i="22"/>
  <c r="P133" i="22"/>
  <c r="O133" i="22"/>
  <c r="Q132" i="22"/>
  <c r="P132" i="22"/>
  <c r="O132" i="22"/>
  <c r="Q131" i="22"/>
  <c r="P131" i="22"/>
  <c r="O131" i="22"/>
  <c r="Q130" i="22"/>
  <c r="P130" i="22"/>
  <c r="O130" i="22"/>
  <c r="Q129" i="22"/>
  <c r="P129" i="22"/>
  <c r="O129" i="22"/>
  <c r="Q128" i="22"/>
  <c r="P128" i="22"/>
  <c r="O128" i="22"/>
  <c r="Q127" i="22"/>
  <c r="P127" i="22"/>
  <c r="O127" i="22"/>
  <c r="Q126" i="22"/>
  <c r="P126" i="22"/>
  <c r="O126" i="22"/>
  <c r="Q125" i="22"/>
  <c r="P125" i="22"/>
  <c r="O125" i="22"/>
  <c r="Q124" i="22"/>
  <c r="P124" i="22"/>
  <c r="O124" i="22"/>
  <c r="Q123" i="22"/>
  <c r="P123" i="22"/>
  <c r="O123" i="22"/>
  <c r="Q122" i="22"/>
  <c r="P122" i="22"/>
  <c r="O122" i="22"/>
  <c r="Q121" i="22"/>
  <c r="P121" i="22"/>
  <c r="O121" i="22"/>
  <c r="Q120" i="22"/>
  <c r="P120" i="22"/>
  <c r="O120" i="22"/>
  <c r="Q119" i="22"/>
  <c r="P119" i="22"/>
  <c r="O119" i="22"/>
  <c r="Q118" i="22"/>
  <c r="P118" i="22"/>
  <c r="O118" i="22"/>
  <c r="Q117" i="22"/>
  <c r="P117" i="22"/>
  <c r="O117" i="22"/>
  <c r="Q116" i="22"/>
  <c r="P116" i="22"/>
  <c r="O116" i="22"/>
  <c r="Q115" i="22"/>
  <c r="P115" i="22"/>
  <c r="O115" i="22"/>
  <c r="Q114" i="22"/>
  <c r="P114" i="22"/>
  <c r="O114" i="22"/>
  <c r="Q113" i="22"/>
  <c r="P113" i="22"/>
  <c r="O113" i="22"/>
  <c r="Q112" i="22"/>
  <c r="P112" i="22"/>
  <c r="O112" i="22"/>
  <c r="Q111" i="22"/>
  <c r="P111" i="22"/>
  <c r="O111" i="22"/>
  <c r="Q110" i="22"/>
  <c r="P110" i="22"/>
  <c r="O110" i="22"/>
  <c r="Q109" i="22"/>
  <c r="P109" i="22"/>
  <c r="O109" i="22"/>
  <c r="Q108" i="22"/>
  <c r="P108" i="22"/>
  <c r="O108" i="22"/>
  <c r="Q107" i="22"/>
  <c r="P107" i="22"/>
  <c r="O107" i="22"/>
  <c r="Q106" i="22"/>
  <c r="P106" i="22"/>
  <c r="O106" i="22"/>
  <c r="Q105" i="22"/>
  <c r="P105" i="22"/>
  <c r="O105" i="22"/>
  <c r="Q104" i="22"/>
  <c r="P104" i="22"/>
  <c r="O104" i="22"/>
  <c r="Q103" i="22"/>
  <c r="P103" i="22"/>
  <c r="O103" i="22"/>
  <c r="Q102" i="22"/>
  <c r="P102" i="22"/>
  <c r="O102" i="22"/>
  <c r="Q101" i="22"/>
  <c r="P101" i="22"/>
  <c r="O101" i="22"/>
  <c r="Q100" i="22"/>
  <c r="P100" i="22"/>
  <c r="O100" i="22"/>
  <c r="Q99" i="22"/>
  <c r="P99" i="22"/>
  <c r="O99" i="22"/>
  <c r="Q98" i="22"/>
  <c r="P98" i="22"/>
  <c r="O98" i="22"/>
  <c r="Q97" i="22"/>
  <c r="P97" i="22"/>
  <c r="O97" i="22"/>
  <c r="Q96" i="22"/>
  <c r="P96" i="22"/>
  <c r="O96" i="22"/>
  <c r="Q95" i="22"/>
  <c r="P95" i="22"/>
  <c r="O95" i="22"/>
  <c r="Q94" i="22"/>
  <c r="P94" i="22"/>
  <c r="O94" i="22"/>
  <c r="Q93" i="22"/>
  <c r="P93" i="22"/>
  <c r="O93" i="22"/>
  <c r="Q92" i="22"/>
  <c r="P92" i="22"/>
  <c r="O92" i="22"/>
  <c r="Q91" i="22"/>
  <c r="P91" i="22"/>
  <c r="O91" i="22"/>
  <c r="Q90" i="22"/>
  <c r="P90" i="22"/>
  <c r="O90" i="22"/>
  <c r="Q89" i="22"/>
  <c r="P89" i="22"/>
  <c r="O89" i="22"/>
  <c r="Q88" i="22"/>
  <c r="P88" i="22"/>
  <c r="O88" i="22"/>
  <c r="Q87" i="22"/>
  <c r="P87" i="22"/>
  <c r="O87" i="22"/>
  <c r="Q86" i="22"/>
  <c r="P86" i="22"/>
  <c r="O86" i="22"/>
  <c r="Q85" i="22"/>
  <c r="P85" i="22"/>
  <c r="O85" i="22"/>
  <c r="Q84" i="22"/>
  <c r="P84" i="22"/>
  <c r="O84" i="22"/>
  <c r="Q83" i="22"/>
  <c r="P83" i="22"/>
  <c r="O83" i="22"/>
  <c r="Q82" i="22"/>
  <c r="P82" i="22"/>
  <c r="O82" i="22"/>
  <c r="Q81" i="22"/>
  <c r="P81" i="22"/>
  <c r="O81" i="22"/>
  <c r="Q80" i="22"/>
  <c r="P80" i="22"/>
  <c r="O80" i="22"/>
  <c r="Q79" i="22"/>
  <c r="P79" i="22"/>
  <c r="O79" i="22"/>
  <c r="Q78" i="22"/>
  <c r="P78" i="22"/>
  <c r="O78" i="22"/>
  <c r="Q77" i="22"/>
  <c r="P77" i="22"/>
  <c r="O77" i="22"/>
  <c r="Q76" i="22"/>
  <c r="P76" i="22"/>
  <c r="O76" i="22"/>
  <c r="Q75" i="22"/>
  <c r="P75" i="22"/>
  <c r="O75" i="22"/>
  <c r="Q74" i="22"/>
  <c r="P74" i="22"/>
  <c r="O74" i="22"/>
  <c r="Q73" i="22"/>
  <c r="P73" i="22"/>
  <c r="O73" i="22"/>
  <c r="Q72" i="22"/>
  <c r="P72" i="22"/>
  <c r="O72" i="22"/>
  <c r="Q71" i="22"/>
  <c r="P71" i="22"/>
  <c r="O71" i="22"/>
  <c r="Q70" i="22"/>
  <c r="P70" i="22"/>
  <c r="O70" i="22"/>
  <c r="Q69" i="22"/>
  <c r="P69" i="22"/>
  <c r="O69" i="22"/>
  <c r="Q68" i="22"/>
  <c r="P68" i="22"/>
  <c r="O68" i="22"/>
  <c r="Q67" i="22"/>
  <c r="P67" i="22"/>
  <c r="O67" i="22"/>
  <c r="Q66" i="22"/>
  <c r="P66" i="22"/>
  <c r="O66" i="22"/>
  <c r="Q65" i="22"/>
  <c r="P65" i="22"/>
  <c r="O65" i="22"/>
  <c r="Q64" i="22"/>
  <c r="P64" i="22"/>
  <c r="O64" i="22"/>
  <c r="Q63" i="22"/>
  <c r="P63" i="22"/>
  <c r="O63" i="22"/>
  <c r="Q62" i="22"/>
  <c r="P62" i="22"/>
  <c r="O62" i="22"/>
  <c r="Q61" i="22"/>
  <c r="P61" i="22"/>
  <c r="O61" i="22"/>
  <c r="Q60" i="22"/>
  <c r="P60" i="22"/>
  <c r="O60" i="22"/>
  <c r="Q59" i="22"/>
  <c r="P59" i="22"/>
  <c r="O59" i="22"/>
  <c r="Q58" i="22"/>
  <c r="P58" i="22"/>
  <c r="O58" i="22"/>
  <c r="Q57" i="22"/>
  <c r="P57" i="22"/>
  <c r="O57" i="22"/>
  <c r="Q56" i="22"/>
  <c r="P56" i="22"/>
  <c r="O56" i="22"/>
  <c r="Q55" i="22"/>
  <c r="P55" i="22"/>
  <c r="O55" i="22"/>
  <c r="Q54" i="22"/>
  <c r="P54" i="22"/>
  <c r="O54" i="22"/>
  <c r="Q53" i="22"/>
  <c r="P53" i="22"/>
  <c r="O53" i="22"/>
  <c r="Q52" i="22"/>
  <c r="P52" i="22"/>
  <c r="O52" i="22"/>
  <c r="Q51" i="22"/>
  <c r="P51" i="22"/>
  <c r="O51" i="22"/>
  <c r="Q50" i="22"/>
  <c r="P50" i="22"/>
  <c r="O50" i="22"/>
  <c r="Q49" i="22"/>
  <c r="P49" i="22"/>
  <c r="O49" i="22"/>
  <c r="Q48" i="22"/>
  <c r="P48" i="22"/>
  <c r="O48" i="22"/>
  <c r="Q47" i="22"/>
  <c r="P47" i="22"/>
  <c r="O47" i="22"/>
  <c r="Q46" i="22"/>
  <c r="P46" i="22"/>
  <c r="O46" i="22"/>
  <c r="Q45" i="22"/>
  <c r="P45" i="22"/>
  <c r="O45" i="22"/>
  <c r="Q44" i="22"/>
  <c r="P44" i="22"/>
  <c r="O44" i="22"/>
  <c r="Q43" i="22"/>
  <c r="P43" i="22"/>
  <c r="O43" i="22"/>
  <c r="Q42" i="22"/>
  <c r="P42" i="22"/>
  <c r="O42" i="22"/>
  <c r="Q41" i="22"/>
  <c r="P41" i="22"/>
  <c r="O41" i="22"/>
  <c r="Q40" i="22"/>
  <c r="P40" i="22"/>
  <c r="O40" i="22"/>
  <c r="Q39" i="22"/>
  <c r="P39" i="22"/>
  <c r="O39" i="22"/>
  <c r="Q38" i="22"/>
  <c r="P38" i="22"/>
  <c r="O38" i="22"/>
  <c r="Q37" i="22"/>
  <c r="P37" i="22"/>
  <c r="O37" i="22"/>
  <c r="Q36" i="22"/>
  <c r="P36" i="22"/>
  <c r="O36" i="22"/>
  <c r="Q35" i="22"/>
  <c r="P35" i="22"/>
  <c r="O35" i="22"/>
  <c r="Q34" i="22"/>
  <c r="P34" i="22"/>
  <c r="O34" i="22"/>
  <c r="Q33" i="22"/>
  <c r="P33" i="22"/>
  <c r="O33" i="22"/>
  <c r="Q32" i="22"/>
  <c r="P32" i="22"/>
  <c r="O32" i="22"/>
  <c r="Q31" i="22"/>
  <c r="P31" i="22"/>
  <c r="O31" i="22"/>
  <c r="Q30" i="22"/>
  <c r="P30" i="22"/>
  <c r="O30" i="22"/>
  <c r="Q29" i="22"/>
  <c r="P29" i="22"/>
  <c r="O29" i="22"/>
  <c r="Q28" i="22"/>
  <c r="P28" i="22"/>
  <c r="O28" i="22"/>
  <c r="Q27" i="22"/>
  <c r="P27" i="22"/>
  <c r="O27" i="22"/>
  <c r="Q26" i="22"/>
  <c r="P26" i="22"/>
  <c r="O26" i="22"/>
  <c r="Q25" i="22"/>
  <c r="P25" i="22"/>
  <c r="O25" i="22"/>
  <c r="Q24" i="22"/>
  <c r="P24" i="22"/>
  <c r="O24" i="22"/>
  <c r="Q23" i="22"/>
  <c r="P23" i="22"/>
  <c r="O23" i="22"/>
  <c r="Q22" i="22"/>
  <c r="P22" i="22"/>
  <c r="O22" i="22"/>
  <c r="Q21" i="22"/>
  <c r="P21" i="22"/>
  <c r="O21" i="22"/>
  <c r="Q20" i="22"/>
  <c r="P20" i="22"/>
  <c r="O20" i="22"/>
  <c r="Q19" i="22"/>
  <c r="P19" i="22"/>
  <c r="O19" i="22"/>
  <c r="Q18" i="22"/>
  <c r="P18" i="22"/>
  <c r="O18" i="22"/>
  <c r="Q17" i="22"/>
  <c r="P17" i="22"/>
  <c r="O17" i="22"/>
  <c r="Q16" i="22"/>
  <c r="P16" i="22"/>
  <c r="O16" i="22"/>
  <c r="Q15" i="22"/>
  <c r="P15" i="22"/>
  <c r="O15" i="22"/>
  <c r="Q14" i="22"/>
  <c r="P14" i="22"/>
  <c r="O14" i="22"/>
  <c r="Q13" i="22"/>
  <c r="P13" i="22"/>
  <c r="O13" i="22"/>
  <c r="Q12" i="22"/>
  <c r="P12" i="22"/>
  <c r="O12" i="22"/>
  <c r="Q11" i="22"/>
  <c r="P11" i="22"/>
  <c r="O11" i="22"/>
  <c r="Q10" i="22"/>
  <c r="P10" i="22"/>
  <c r="O10" i="22"/>
  <c r="Q9" i="22"/>
  <c r="P9" i="22"/>
  <c r="O9" i="22"/>
  <c r="Q8" i="22"/>
  <c r="P8" i="22"/>
  <c r="O8" i="22"/>
  <c r="Q7" i="22"/>
  <c r="P7" i="22"/>
  <c r="O7" i="22"/>
  <c r="Q6" i="22"/>
  <c r="P6" i="22"/>
  <c r="O6" i="22"/>
  <c r="Q5" i="22"/>
  <c r="P5" i="22"/>
  <c r="O5" i="22"/>
  <c r="M155" i="22"/>
  <c r="L155" i="22"/>
  <c r="K155" i="22"/>
  <c r="M154" i="22"/>
  <c r="L154" i="22"/>
  <c r="K154" i="22"/>
  <c r="M153" i="22"/>
  <c r="L153" i="22"/>
  <c r="K153" i="22"/>
  <c r="M152" i="22"/>
  <c r="L152" i="22"/>
  <c r="K152" i="22"/>
  <c r="M151" i="22"/>
  <c r="L151" i="22"/>
  <c r="K151" i="22"/>
  <c r="M150" i="22"/>
  <c r="L150" i="22"/>
  <c r="K150" i="22"/>
  <c r="M149" i="22"/>
  <c r="L149" i="22"/>
  <c r="K149" i="22"/>
  <c r="M148" i="22"/>
  <c r="L148" i="22"/>
  <c r="K148" i="22"/>
  <c r="M147" i="22"/>
  <c r="L147" i="22"/>
  <c r="K147" i="22"/>
  <c r="M146" i="22"/>
  <c r="L146" i="22"/>
  <c r="K146" i="22"/>
  <c r="M145" i="22"/>
  <c r="L145" i="22"/>
  <c r="K145" i="22"/>
  <c r="M144" i="22"/>
  <c r="L144" i="22"/>
  <c r="K144" i="22"/>
  <c r="M143" i="22"/>
  <c r="L143" i="22"/>
  <c r="K143" i="22"/>
  <c r="M142" i="22"/>
  <c r="L142" i="22"/>
  <c r="K142" i="22"/>
  <c r="M141" i="22"/>
  <c r="L141" i="22"/>
  <c r="K141" i="22"/>
  <c r="M140" i="22"/>
  <c r="L140" i="22"/>
  <c r="K140" i="22"/>
  <c r="M139" i="22"/>
  <c r="L139" i="22"/>
  <c r="K139" i="22"/>
  <c r="M138" i="22"/>
  <c r="L138" i="22"/>
  <c r="K138" i="22"/>
  <c r="M137" i="22"/>
  <c r="L137" i="22"/>
  <c r="K137" i="22"/>
  <c r="M136" i="22"/>
  <c r="L136" i="22"/>
  <c r="K136" i="22"/>
  <c r="M135" i="22"/>
  <c r="L135" i="22"/>
  <c r="K135" i="22"/>
  <c r="M134" i="22"/>
  <c r="L134" i="22"/>
  <c r="K134" i="22"/>
  <c r="M133" i="22"/>
  <c r="L133" i="22"/>
  <c r="K133" i="22"/>
  <c r="M132" i="22"/>
  <c r="L132" i="22"/>
  <c r="K132" i="22"/>
  <c r="M131" i="22"/>
  <c r="L131" i="22"/>
  <c r="K131" i="22"/>
  <c r="M130" i="22"/>
  <c r="L130" i="22"/>
  <c r="K130" i="22"/>
  <c r="M129" i="22"/>
  <c r="L129" i="22"/>
  <c r="K129" i="22"/>
  <c r="M128" i="22"/>
  <c r="L128" i="22"/>
  <c r="K128" i="22"/>
  <c r="M127" i="22"/>
  <c r="L127" i="22"/>
  <c r="K127" i="22"/>
  <c r="M126" i="22"/>
  <c r="L126" i="22"/>
  <c r="K126" i="22"/>
  <c r="M125" i="22"/>
  <c r="L125" i="22"/>
  <c r="K125" i="22"/>
  <c r="M124" i="22"/>
  <c r="L124" i="22"/>
  <c r="K124" i="22"/>
  <c r="M123" i="22"/>
  <c r="L123" i="22"/>
  <c r="K123" i="22"/>
  <c r="M122" i="22"/>
  <c r="L122" i="22"/>
  <c r="K122" i="22"/>
  <c r="M121" i="22"/>
  <c r="L121" i="22"/>
  <c r="K121" i="22"/>
  <c r="M120" i="22"/>
  <c r="L120" i="22"/>
  <c r="K120" i="22"/>
  <c r="M119" i="22"/>
  <c r="L119" i="22"/>
  <c r="K119" i="22"/>
  <c r="M118" i="22"/>
  <c r="L118" i="22"/>
  <c r="K118" i="22"/>
  <c r="M117" i="22"/>
  <c r="L117" i="22"/>
  <c r="K117" i="22"/>
  <c r="M116" i="22"/>
  <c r="L116" i="22"/>
  <c r="K116" i="22"/>
  <c r="M115" i="22"/>
  <c r="L115" i="22"/>
  <c r="K115" i="22"/>
  <c r="M114" i="22"/>
  <c r="L114" i="22"/>
  <c r="K114" i="22"/>
  <c r="M113" i="22"/>
  <c r="L113" i="22"/>
  <c r="K113" i="22"/>
  <c r="M112" i="22"/>
  <c r="L112" i="22"/>
  <c r="K112" i="22"/>
  <c r="M111" i="22"/>
  <c r="L111" i="22"/>
  <c r="K111" i="22"/>
  <c r="M110" i="22"/>
  <c r="L110" i="22"/>
  <c r="K110" i="22"/>
  <c r="M109" i="22"/>
  <c r="L109" i="22"/>
  <c r="K109" i="22"/>
  <c r="M108" i="22"/>
  <c r="L108" i="22"/>
  <c r="K108" i="22"/>
  <c r="M107" i="22"/>
  <c r="L107" i="22"/>
  <c r="K107" i="22"/>
  <c r="M106" i="22"/>
  <c r="L106" i="22"/>
  <c r="K106" i="22"/>
  <c r="M105" i="22"/>
  <c r="L105" i="22"/>
  <c r="K105" i="22"/>
  <c r="M104" i="22"/>
  <c r="L104" i="22"/>
  <c r="K104" i="22"/>
  <c r="M103" i="22"/>
  <c r="L103" i="22"/>
  <c r="K103" i="22"/>
  <c r="M102" i="22"/>
  <c r="L102" i="22"/>
  <c r="K102" i="22"/>
  <c r="M101" i="22"/>
  <c r="L101" i="22"/>
  <c r="K101" i="22"/>
  <c r="M100" i="22"/>
  <c r="L100" i="22"/>
  <c r="K100" i="22"/>
  <c r="M99" i="22"/>
  <c r="L99" i="22"/>
  <c r="K99" i="22"/>
  <c r="M98" i="22"/>
  <c r="L98" i="22"/>
  <c r="K98" i="22"/>
  <c r="M97" i="22"/>
  <c r="L97" i="22"/>
  <c r="K97" i="22"/>
  <c r="M96" i="22"/>
  <c r="L96" i="22"/>
  <c r="K96" i="22"/>
  <c r="M95" i="22"/>
  <c r="L95" i="22"/>
  <c r="K95" i="22"/>
  <c r="M94" i="22"/>
  <c r="L94" i="22"/>
  <c r="K94" i="22"/>
  <c r="M93" i="22"/>
  <c r="L93" i="22"/>
  <c r="K93" i="22"/>
  <c r="M92" i="22"/>
  <c r="L92" i="22"/>
  <c r="K92" i="22"/>
  <c r="M91" i="22"/>
  <c r="L91" i="22"/>
  <c r="K91" i="22"/>
  <c r="M90" i="22"/>
  <c r="L90" i="22"/>
  <c r="K90" i="22"/>
  <c r="M89" i="22"/>
  <c r="L89" i="22"/>
  <c r="K89" i="22"/>
  <c r="M88" i="22"/>
  <c r="L88" i="22"/>
  <c r="K88" i="22"/>
  <c r="M87" i="22"/>
  <c r="L87" i="22"/>
  <c r="K87" i="22"/>
  <c r="M86" i="22"/>
  <c r="L86" i="22"/>
  <c r="K86" i="22"/>
  <c r="M85" i="22"/>
  <c r="L85" i="22"/>
  <c r="K85" i="22"/>
  <c r="M84" i="22"/>
  <c r="L84" i="22"/>
  <c r="K84" i="22"/>
  <c r="M83" i="22"/>
  <c r="L83" i="22"/>
  <c r="K83" i="22"/>
  <c r="M82" i="22"/>
  <c r="L82" i="22"/>
  <c r="K82" i="22"/>
  <c r="M81" i="22"/>
  <c r="L81" i="22"/>
  <c r="K81" i="22"/>
  <c r="M80" i="22"/>
  <c r="L80" i="22"/>
  <c r="K80" i="22"/>
  <c r="M79" i="22"/>
  <c r="L79" i="22"/>
  <c r="K79" i="22"/>
  <c r="M78" i="22"/>
  <c r="L78" i="22"/>
  <c r="K78" i="22"/>
  <c r="M77" i="22"/>
  <c r="L77" i="22"/>
  <c r="K77" i="22"/>
  <c r="M76" i="22"/>
  <c r="L76" i="22"/>
  <c r="K76" i="22"/>
  <c r="M75" i="22"/>
  <c r="L75" i="22"/>
  <c r="K75" i="22"/>
  <c r="M74" i="22"/>
  <c r="L74" i="22"/>
  <c r="K74" i="22"/>
  <c r="M73" i="22"/>
  <c r="L73" i="22"/>
  <c r="K73" i="22"/>
  <c r="M72" i="22"/>
  <c r="L72" i="22"/>
  <c r="K72" i="22"/>
  <c r="M71" i="22"/>
  <c r="L71" i="22"/>
  <c r="K71" i="22"/>
  <c r="M70" i="22"/>
  <c r="L70" i="22"/>
  <c r="K70" i="22"/>
  <c r="M69" i="22"/>
  <c r="L69" i="22"/>
  <c r="K69" i="22"/>
  <c r="M68" i="22"/>
  <c r="L68" i="22"/>
  <c r="K68" i="22"/>
  <c r="M67" i="22"/>
  <c r="L67" i="22"/>
  <c r="K67" i="22"/>
  <c r="M66" i="22"/>
  <c r="L66" i="22"/>
  <c r="K66" i="22"/>
  <c r="M65" i="22"/>
  <c r="L65" i="22"/>
  <c r="K65" i="22"/>
  <c r="M64" i="22"/>
  <c r="L64" i="22"/>
  <c r="K64" i="22"/>
  <c r="M63" i="22"/>
  <c r="L63" i="22"/>
  <c r="K63" i="22"/>
  <c r="M62" i="22"/>
  <c r="L62" i="22"/>
  <c r="K62" i="22"/>
  <c r="M61" i="22"/>
  <c r="L61" i="22"/>
  <c r="K61" i="22"/>
  <c r="M60" i="22"/>
  <c r="L60" i="22"/>
  <c r="K60" i="22"/>
  <c r="M59" i="22"/>
  <c r="L59" i="22"/>
  <c r="K59" i="22"/>
  <c r="M58" i="22"/>
  <c r="L58" i="22"/>
  <c r="K58" i="22"/>
  <c r="M57" i="22"/>
  <c r="L57" i="22"/>
  <c r="K57" i="22"/>
  <c r="M56" i="22"/>
  <c r="L56" i="22"/>
  <c r="K56" i="22"/>
  <c r="M55" i="22"/>
  <c r="L55" i="22"/>
  <c r="K55" i="22"/>
  <c r="M54" i="22"/>
  <c r="L54" i="22"/>
  <c r="K54" i="22"/>
  <c r="M53" i="22"/>
  <c r="L53" i="22"/>
  <c r="K53" i="22"/>
  <c r="M52" i="22"/>
  <c r="L52" i="22"/>
  <c r="K52" i="22"/>
  <c r="M51" i="22"/>
  <c r="L51" i="22"/>
  <c r="K51" i="22"/>
  <c r="M50" i="22"/>
  <c r="L50" i="22"/>
  <c r="K50" i="22"/>
  <c r="M49" i="22"/>
  <c r="L49" i="22"/>
  <c r="K49" i="22"/>
  <c r="M48" i="22"/>
  <c r="L48" i="22"/>
  <c r="K48" i="22"/>
  <c r="M47" i="22"/>
  <c r="L47" i="22"/>
  <c r="K47" i="22"/>
  <c r="M46" i="22"/>
  <c r="L46" i="22"/>
  <c r="K46" i="22"/>
  <c r="M45" i="22"/>
  <c r="L45" i="22"/>
  <c r="K45" i="22"/>
  <c r="M44" i="22"/>
  <c r="L44" i="22"/>
  <c r="K44" i="22"/>
  <c r="M43" i="22"/>
  <c r="L43" i="22"/>
  <c r="K43" i="22"/>
  <c r="M42" i="22"/>
  <c r="L42" i="22"/>
  <c r="K42" i="22"/>
  <c r="M41" i="22"/>
  <c r="L41" i="22"/>
  <c r="K41" i="22"/>
  <c r="M40" i="22"/>
  <c r="L40" i="22"/>
  <c r="K40" i="22"/>
  <c r="M39" i="22"/>
  <c r="L39" i="22"/>
  <c r="K39" i="22"/>
  <c r="M38" i="22"/>
  <c r="L38" i="22"/>
  <c r="K38" i="22"/>
  <c r="M37" i="22"/>
  <c r="L37" i="22"/>
  <c r="K37" i="22"/>
  <c r="M36" i="22"/>
  <c r="L36" i="22"/>
  <c r="K36" i="22"/>
  <c r="M35" i="22"/>
  <c r="L35" i="22"/>
  <c r="K35" i="22"/>
  <c r="M34" i="22"/>
  <c r="L34" i="22"/>
  <c r="K34" i="22"/>
  <c r="M33" i="22"/>
  <c r="L33" i="22"/>
  <c r="K33" i="22"/>
  <c r="M32" i="22"/>
  <c r="L32" i="22"/>
  <c r="K32" i="22"/>
  <c r="M31" i="22"/>
  <c r="L31" i="22"/>
  <c r="K31" i="22"/>
  <c r="M30" i="22"/>
  <c r="L30" i="22"/>
  <c r="K30" i="22"/>
  <c r="M29" i="22"/>
  <c r="L29" i="22"/>
  <c r="K29" i="22"/>
  <c r="M28" i="22"/>
  <c r="L28" i="22"/>
  <c r="K28" i="22"/>
  <c r="M27" i="22"/>
  <c r="L27" i="22"/>
  <c r="K27" i="22"/>
  <c r="M26" i="22"/>
  <c r="L26" i="22"/>
  <c r="K26" i="22"/>
  <c r="M25" i="22"/>
  <c r="L25" i="22"/>
  <c r="K25" i="22"/>
  <c r="M24" i="22"/>
  <c r="L24" i="22"/>
  <c r="K24" i="22"/>
  <c r="M23" i="22"/>
  <c r="L23" i="22"/>
  <c r="K23" i="22"/>
  <c r="M22" i="22"/>
  <c r="L22" i="22"/>
  <c r="K22" i="22"/>
  <c r="M21" i="22"/>
  <c r="L21" i="22"/>
  <c r="K21" i="22"/>
  <c r="M20" i="22"/>
  <c r="L20" i="22"/>
  <c r="K20" i="22"/>
  <c r="M19" i="22"/>
  <c r="L19" i="22"/>
  <c r="K19" i="22"/>
  <c r="M18" i="22"/>
  <c r="L18" i="22"/>
  <c r="K18" i="22"/>
  <c r="M17" i="22"/>
  <c r="L17" i="22"/>
  <c r="K17" i="22"/>
  <c r="M16" i="22"/>
  <c r="L16" i="22"/>
  <c r="K16" i="22"/>
  <c r="M15" i="22"/>
  <c r="L15" i="22"/>
  <c r="K15" i="22"/>
  <c r="M14" i="22"/>
  <c r="L14" i="22"/>
  <c r="K14" i="22"/>
  <c r="M13" i="22"/>
  <c r="L13" i="22"/>
  <c r="K13" i="22"/>
  <c r="M12" i="22"/>
  <c r="L12" i="22"/>
  <c r="K12" i="22"/>
  <c r="M11" i="22"/>
  <c r="L11" i="22"/>
  <c r="K11" i="22"/>
  <c r="M10" i="22"/>
  <c r="L10" i="22"/>
  <c r="K10" i="22"/>
  <c r="M9" i="22"/>
  <c r="L9" i="22"/>
  <c r="K9" i="22"/>
  <c r="M8" i="22"/>
  <c r="L8" i="22"/>
  <c r="K8" i="22"/>
  <c r="M7" i="22"/>
  <c r="L7" i="22"/>
  <c r="K7" i="22"/>
  <c r="M6" i="22"/>
  <c r="L6" i="22"/>
  <c r="K6" i="22"/>
  <c r="M5" i="22"/>
  <c r="L5" i="22"/>
  <c r="K5" i="22"/>
  <c r="I155" i="22"/>
  <c r="H155" i="22"/>
  <c r="G155" i="22"/>
  <c r="I154" i="22"/>
  <c r="H154" i="22"/>
  <c r="G154" i="22"/>
  <c r="I153" i="22"/>
  <c r="H153" i="22"/>
  <c r="G153" i="22"/>
  <c r="I152" i="22"/>
  <c r="H152" i="22"/>
  <c r="G152" i="22"/>
  <c r="I151" i="22"/>
  <c r="H151" i="22"/>
  <c r="G151" i="22"/>
  <c r="I150" i="22"/>
  <c r="H150" i="22"/>
  <c r="G150" i="22"/>
  <c r="I149" i="22"/>
  <c r="H149" i="22"/>
  <c r="G149" i="22"/>
  <c r="I148" i="22"/>
  <c r="H148" i="22"/>
  <c r="G148" i="22"/>
  <c r="I147" i="22"/>
  <c r="H147" i="22"/>
  <c r="G147" i="22"/>
  <c r="I146" i="22"/>
  <c r="H146" i="22"/>
  <c r="G146" i="22"/>
  <c r="I145" i="22"/>
  <c r="H145" i="22"/>
  <c r="G145" i="22"/>
  <c r="I144" i="22"/>
  <c r="H144" i="22"/>
  <c r="G144" i="22"/>
  <c r="I143" i="22"/>
  <c r="H143" i="22"/>
  <c r="G143" i="22"/>
  <c r="I142" i="22"/>
  <c r="H142" i="22"/>
  <c r="G142" i="22"/>
  <c r="I141" i="22"/>
  <c r="H141" i="22"/>
  <c r="G141" i="22"/>
  <c r="I140" i="22"/>
  <c r="H140" i="22"/>
  <c r="G140" i="22"/>
  <c r="I139" i="22"/>
  <c r="H139" i="22"/>
  <c r="G139" i="22"/>
  <c r="I138" i="22"/>
  <c r="H138" i="22"/>
  <c r="G138" i="22"/>
  <c r="I137" i="22"/>
  <c r="H137" i="22"/>
  <c r="G137" i="22"/>
  <c r="I136" i="22"/>
  <c r="H136" i="22"/>
  <c r="G136" i="22"/>
  <c r="I135" i="22"/>
  <c r="H135" i="22"/>
  <c r="G135" i="22"/>
  <c r="I134" i="22"/>
  <c r="H134" i="22"/>
  <c r="G134" i="22"/>
  <c r="I133" i="22"/>
  <c r="H133" i="22"/>
  <c r="G133" i="22"/>
  <c r="I132" i="22"/>
  <c r="H132" i="22"/>
  <c r="G132" i="22"/>
  <c r="I131" i="22"/>
  <c r="H131" i="22"/>
  <c r="G131" i="22"/>
  <c r="I130" i="22"/>
  <c r="H130" i="22"/>
  <c r="G130" i="22"/>
  <c r="I129" i="22"/>
  <c r="H129" i="22"/>
  <c r="G129" i="22"/>
  <c r="I128" i="22"/>
  <c r="H128" i="22"/>
  <c r="G128" i="22"/>
  <c r="I127" i="22"/>
  <c r="H127" i="22"/>
  <c r="G127" i="22"/>
  <c r="I126" i="22"/>
  <c r="H126" i="22"/>
  <c r="G126" i="22"/>
  <c r="I125" i="22"/>
  <c r="H125" i="22"/>
  <c r="G125" i="22"/>
  <c r="I124" i="22"/>
  <c r="H124" i="22"/>
  <c r="G124" i="22"/>
  <c r="I123" i="22"/>
  <c r="H123" i="22"/>
  <c r="G123" i="22"/>
  <c r="I122" i="22"/>
  <c r="H122" i="22"/>
  <c r="G122" i="22"/>
  <c r="I121" i="22"/>
  <c r="H121" i="22"/>
  <c r="G121" i="22"/>
  <c r="I120" i="22"/>
  <c r="H120" i="22"/>
  <c r="G120" i="22"/>
  <c r="I119" i="22"/>
  <c r="H119" i="22"/>
  <c r="G119" i="22"/>
  <c r="I118" i="22"/>
  <c r="H118" i="22"/>
  <c r="G118" i="22"/>
  <c r="I117" i="22"/>
  <c r="H117" i="22"/>
  <c r="G117" i="22"/>
  <c r="I116" i="22"/>
  <c r="H116" i="22"/>
  <c r="G116" i="22"/>
  <c r="I115" i="22"/>
  <c r="H115" i="22"/>
  <c r="G115" i="22"/>
  <c r="I114" i="22"/>
  <c r="H114" i="22"/>
  <c r="G114" i="22"/>
  <c r="I113" i="22"/>
  <c r="H113" i="22"/>
  <c r="G113" i="22"/>
  <c r="I112" i="22"/>
  <c r="H112" i="22"/>
  <c r="G112" i="22"/>
  <c r="I111" i="22"/>
  <c r="H111" i="22"/>
  <c r="G111" i="22"/>
  <c r="I110" i="22"/>
  <c r="H110" i="22"/>
  <c r="G110" i="22"/>
  <c r="I109" i="22"/>
  <c r="H109" i="22"/>
  <c r="G109" i="22"/>
  <c r="I108" i="22"/>
  <c r="H108" i="22"/>
  <c r="G108" i="22"/>
  <c r="I107" i="22"/>
  <c r="H107" i="22"/>
  <c r="G107" i="22"/>
  <c r="I106" i="22"/>
  <c r="H106" i="22"/>
  <c r="G106" i="22"/>
  <c r="I105" i="22"/>
  <c r="H105" i="22"/>
  <c r="G105" i="22"/>
  <c r="I104" i="22"/>
  <c r="H104" i="22"/>
  <c r="G104" i="22"/>
  <c r="I103" i="22"/>
  <c r="H103" i="22"/>
  <c r="G103" i="22"/>
  <c r="I102" i="22"/>
  <c r="H102" i="22"/>
  <c r="G102" i="22"/>
  <c r="I101" i="22"/>
  <c r="H101" i="22"/>
  <c r="G101" i="22"/>
  <c r="I100" i="22"/>
  <c r="H100" i="22"/>
  <c r="G100" i="22"/>
  <c r="I99" i="22"/>
  <c r="H99" i="22"/>
  <c r="G99" i="22"/>
  <c r="I98" i="22"/>
  <c r="H98" i="22"/>
  <c r="G98" i="22"/>
  <c r="I97" i="22"/>
  <c r="H97" i="22"/>
  <c r="G97" i="22"/>
  <c r="I96" i="22"/>
  <c r="H96" i="22"/>
  <c r="G96" i="22"/>
  <c r="I95" i="22"/>
  <c r="H95" i="22"/>
  <c r="G95" i="22"/>
  <c r="I94" i="22"/>
  <c r="H94" i="22"/>
  <c r="G94" i="22"/>
  <c r="I93" i="22"/>
  <c r="H93" i="22"/>
  <c r="G93" i="22"/>
  <c r="I92" i="22"/>
  <c r="H92" i="22"/>
  <c r="G92" i="22"/>
  <c r="I91" i="22"/>
  <c r="H91" i="22"/>
  <c r="G91" i="22"/>
  <c r="I90" i="22"/>
  <c r="H90" i="22"/>
  <c r="G90" i="22"/>
  <c r="I89" i="22"/>
  <c r="H89" i="22"/>
  <c r="G89" i="22"/>
  <c r="I88" i="22"/>
  <c r="H88" i="22"/>
  <c r="G88" i="22"/>
  <c r="I87" i="22"/>
  <c r="H87" i="22"/>
  <c r="G87" i="22"/>
  <c r="I86" i="22"/>
  <c r="H86" i="22"/>
  <c r="G86" i="22"/>
  <c r="I85" i="22"/>
  <c r="H85" i="22"/>
  <c r="G85" i="22"/>
  <c r="I84" i="22"/>
  <c r="H84" i="22"/>
  <c r="G84" i="22"/>
  <c r="I83" i="22"/>
  <c r="H83" i="22"/>
  <c r="G83" i="22"/>
  <c r="I82" i="22"/>
  <c r="H82" i="22"/>
  <c r="G82" i="22"/>
  <c r="I81" i="22"/>
  <c r="H81" i="22"/>
  <c r="G81" i="22"/>
  <c r="I80" i="22"/>
  <c r="H80" i="22"/>
  <c r="G80" i="22"/>
  <c r="I79" i="22"/>
  <c r="H79" i="22"/>
  <c r="G79" i="22"/>
  <c r="I78" i="22"/>
  <c r="H78" i="22"/>
  <c r="G78" i="22"/>
  <c r="I77" i="22"/>
  <c r="H77" i="22"/>
  <c r="G77" i="22"/>
  <c r="I76" i="22"/>
  <c r="H76" i="22"/>
  <c r="G76" i="22"/>
  <c r="I75" i="22"/>
  <c r="H75" i="22"/>
  <c r="G75" i="22"/>
  <c r="I74" i="22"/>
  <c r="H74" i="22"/>
  <c r="G74" i="22"/>
  <c r="I73" i="22"/>
  <c r="H73" i="22"/>
  <c r="G73" i="22"/>
  <c r="I72" i="22"/>
  <c r="H72" i="22"/>
  <c r="G72" i="22"/>
  <c r="I71" i="22"/>
  <c r="H71" i="22"/>
  <c r="G71" i="22"/>
  <c r="I70" i="22"/>
  <c r="H70" i="22"/>
  <c r="G70" i="22"/>
  <c r="I69" i="22"/>
  <c r="H69" i="22"/>
  <c r="G69" i="22"/>
  <c r="I68" i="22"/>
  <c r="H68" i="22"/>
  <c r="G68" i="22"/>
  <c r="I67" i="22"/>
  <c r="H67" i="22"/>
  <c r="G67" i="22"/>
  <c r="I66" i="22"/>
  <c r="H66" i="22"/>
  <c r="G66" i="22"/>
  <c r="I65" i="22"/>
  <c r="H65" i="22"/>
  <c r="G65" i="22"/>
  <c r="I64" i="22"/>
  <c r="H64" i="22"/>
  <c r="G64" i="22"/>
  <c r="I63" i="22"/>
  <c r="H63" i="22"/>
  <c r="G63" i="22"/>
  <c r="I62" i="22"/>
  <c r="H62" i="22"/>
  <c r="G62" i="22"/>
  <c r="I61" i="22"/>
  <c r="H61" i="22"/>
  <c r="G61" i="22"/>
  <c r="I60" i="22"/>
  <c r="H60" i="22"/>
  <c r="G60" i="22"/>
  <c r="I59" i="22"/>
  <c r="H59" i="22"/>
  <c r="G59" i="22"/>
  <c r="I58" i="22"/>
  <c r="H58" i="22"/>
  <c r="G58" i="22"/>
  <c r="I57" i="22"/>
  <c r="H57" i="22"/>
  <c r="G57" i="22"/>
  <c r="I56" i="22"/>
  <c r="H56" i="22"/>
  <c r="G56" i="22"/>
  <c r="I55" i="22"/>
  <c r="H55" i="22"/>
  <c r="G55" i="22"/>
  <c r="I54" i="22"/>
  <c r="H54" i="22"/>
  <c r="G54" i="22"/>
  <c r="I53" i="22"/>
  <c r="H53" i="22"/>
  <c r="G53" i="22"/>
  <c r="I52" i="22"/>
  <c r="H52" i="22"/>
  <c r="G52" i="22"/>
  <c r="I51" i="22"/>
  <c r="H51" i="22"/>
  <c r="G51" i="22"/>
  <c r="I50" i="22"/>
  <c r="H50" i="22"/>
  <c r="G50" i="22"/>
  <c r="I49" i="22"/>
  <c r="H49" i="22"/>
  <c r="G49" i="22"/>
  <c r="I48" i="22"/>
  <c r="H48" i="22"/>
  <c r="G48" i="22"/>
  <c r="I47" i="22"/>
  <c r="H47" i="22"/>
  <c r="G47" i="22"/>
  <c r="I46" i="22"/>
  <c r="H46" i="22"/>
  <c r="G46" i="22"/>
  <c r="I45" i="22"/>
  <c r="H45" i="22"/>
  <c r="G45" i="22"/>
  <c r="I44" i="22"/>
  <c r="H44" i="22"/>
  <c r="G44" i="22"/>
  <c r="I43" i="22"/>
  <c r="H43" i="22"/>
  <c r="G43" i="22"/>
  <c r="I42" i="22"/>
  <c r="H42" i="22"/>
  <c r="G42" i="22"/>
  <c r="I41" i="22"/>
  <c r="H41" i="22"/>
  <c r="G41" i="22"/>
  <c r="I40" i="22"/>
  <c r="H40" i="22"/>
  <c r="G40" i="22"/>
  <c r="I39" i="22"/>
  <c r="H39" i="22"/>
  <c r="G39" i="22"/>
  <c r="I38" i="22"/>
  <c r="H38" i="22"/>
  <c r="G38" i="22"/>
  <c r="I37" i="22"/>
  <c r="H37" i="22"/>
  <c r="G37" i="22"/>
  <c r="I36" i="22"/>
  <c r="H36" i="22"/>
  <c r="G36" i="22"/>
  <c r="I35" i="22"/>
  <c r="H35" i="22"/>
  <c r="G35" i="22"/>
  <c r="I34" i="22"/>
  <c r="H34" i="22"/>
  <c r="G34" i="22"/>
  <c r="I33" i="22"/>
  <c r="H33" i="22"/>
  <c r="G33" i="22"/>
  <c r="I32" i="22"/>
  <c r="H32" i="22"/>
  <c r="G32" i="22"/>
  <c r="I31" i="22"/>
  <c r="H31" i="22"/>
  <c r="G31" i="22"/>
  <c r="I30" i="22"/>
  <c r="H30" i="22"/>
  <c r="G30" i="22"/>
  <c r="I29" i="22"/>
  <c r="H29" i="22"/>
  <c r="G29" i="22"/>
  <c r="I28" i="22"/>
  <c r="H28" i="22"/>
  <c r="G28" i="22"/>
  <c r="I27" i="22"/>
  <c r="H27" i="22"/>
  <c r="G27" i="22"/>
  <c r="I26" i="22"/>
  <c r="H26" i="22"/>
  <c r="G26" i="22"/>
  <c r="I25" i="22"/>
  <c r="H25" i="22"/>
  <c r="G25" i="22"/>
  <c r="I24" i="22"/>
  <c r="H24" i="22"/>
  <c r="G24" i="22"/>
  <c r="I23" i="22"/>
  <c r="H23" i="22"/>
  <c r="G23" i="22"/>
  <c r="I22" i="22"/>
  <c r="H22" i="22"/>
  <c r="G22" i="22"/>
  <c r="I21" i="22"/>
  <c r="H21" i="22"/>
  <c r="G21" i="22"/>
  <c r="I20" i="22"/>
  <c r="H20" i="22"/>
  <c r="G20" i="22"/>
  <c r="I19" i="22"/>
  <c r="H19" i="22"/>
  <c r="G19" i="22"/>
  <c r="I18" i="22"/>
  <c r="H18" i="22"/>
  <c r="G18" i="22"/>
  <c r="I17" i="22"/>
  <c r="H17" i="22"/>
  <c r="G17" i="22"/>
  <c r="I16" i="22"/>
  <c r="H16" i="22"/>
  <c r="G16" i="22"/>
  <c r="I15" i="22"/>
  <c r="H15" i="22"/>
  <c r="G15" i="22"/>
  <c r="I14" i="22"/>
  <c r="H14" i="22"/>
  <c r="G14" i="22"/>
  <c r="I13" i="22"/>
  <c r="H13" i="22"/>
  <c r="G13" i="22"/>
  <c r="I12" i="22"/>
  <c r="H12" i="22"/>
  <c r="G12" i="22"/>
  <c r="I11" i="22"/>
  <c r="H11" i="22"/>
  <c r="G11" i="22"/>
  <c r="I10" i="22"/>
  <c r="H10" i="22"/>
  <c r="G10" i="22"/>
  <c r="I9" i="22"/>
  <c r="H9" i="22"/>
  <c r="G9" i="22"/>
  <c r="I8" i="22"/>
  <c r="H8" i="22"/>
  <c r="G8" i="22"/>
  <c r="I7" i="22"/>
  <c r="H7" i="22"/>
  <c r="G7" i="22"/>
  <c r="I6" i="22"/>
  <c r="H6" i="22"/>
  <c r="G6" i="22"/>
  <c r="I5" i="22"/>
  <c r="H5" i="22"/>
  <c r="G5" i="22"/>
  <c r="E155" i="22"/>
  <c r="D155" i="22"/>
  <c r="C155" i="22"/>
  <c r="E154" i="22"/>
  <c r="D154" i="22"/>
  <c r="C154" i="22"/>
  <c r="E153" i="22"/>
  <c r="D153" i="22"/>
  <c r="C153" i="22"/>
  <c r="E152" i="22"/>
  <c r="D152" i="22"/>
  <c r="C152" i="22"/>
  <c r="E151" i="22"/>
  <c r="D151" i="22"/>
  <c r="C151" i="22"/>
  <c r="E150" i="22"/>
  <c r="D150" i="22"/>
  <c r="C150" i="22"/>
  <c r="E149" i="22"/>
  <c r="D149" i="22"/>
  <c r="C149" i="22"/>
  <c r="E148" i="22"/>
  <c r="D148" i="22"/>
  <c r="C148" i="22"/>
  <c r="E147" i="22"/>
  <c r="D147" i="22"/>
  <c r="C147" i="22"/>
  <c r="E146" i="22"/>
  <c r="D146" i="22"/>
  <c r="C146" i="22"/>
  <c r="E145" i="22"/>
  <c r="D145" i="22"/>
  <c r="C145" i="22"/>
  <c r="E144" i="22"/>
  <c r="D144" i="22"/>
  <c r="C144" i="22"/>
  <c r="E143" i="22"/>
  <c r="D143" i="22"/>
  <c r="C143" i="22"/>
  <c r="E142" i="22"/>
  <c r="D142" i="22"/>
  <c r="C142" i="22"/>
  <c r="E141" i="22"/>
  <c r="D141" i="22"/>
  <c r="C141" i="22"/>
  <c r="E140" i="22"/>
  <c r="D140" i="22"/>
  <c r="C140" i="22"/>
  <c r="E139" i="22"/>
  <c r="D139" i="22"/>
  <c r="C139" i="22"/>
  <c r="E138" i="22"/>
  <c r="D138" i="22"/>
  <c r="C138" i="22"/>
  <c r="E137" i="22"/>
  <c r="D137" i="22"/>
  <c r="C137" i="22"/>
  <c r="E136" i="22"/>
  <c r="D136" i="22"/>
  <c r="C136" i="22"/>
  <c r="E135" i="22"/>
  <c r="D135" i="22"/>
  <c r="C135" i="22"/>
  <c r="E134" i="22"/>
  <c r="D134" i="22"/>
  <c r="C134" i="22"/>
  <c r="E133" i="22"/>
  <c r="D133" i="22"/>
  <c r="C133" i="22"/>
  <c r="E132" i="22"/>
  <c r="D132" i="22"/>
  <c r="C132" i="22"/>
  <c r="E131" i="22"/>
  <c r="D131" i="22"/>
  <c r="C131" i="22"/>
  <c r="E130" i="22"/>
  <c r="D130" i="22"/>
  <c r="C130" i="22"/>
  <c r="E129" i="22"/>
  <c r="D129" i="22"/>
  <c r="C129" i="22"/>
  <c r="E128" i="22"/>
  <c r="D128" i="22"/>
  <c r="C128" i="22"/>
  <c r="E127" i="22"/>
  <c r="D127" i="22"/>
  <c r="C127" i="22"/>
  <c r="E126" i="22"/>
  <c r="D126" i="22"/>
  <c r="C126" i="22"/>
  <c r="E125" i="22"/>
  <c r="D125" i="22"/>
  <c r="C125" i="22"/>
  <c r="E124" i="22"/>
  <c r="D124" i="22"/>
  <c r="C124" i="22"/>
  <c r="E123" i="22"/>
  <c r="D123" i="22"/>
  <c r="C123" i="22"/>
  <c r="E122" i="22"/>
  <c r="D122" i="22"/>
  <c r="C122" i="22"/>
  <c r="E121" i="22"/>
  <c r="D121" i="22"/>
  <c r="C121" i="22"/>
  <c r="E120" i="22"/>
  <c r="D120" i="22"/>
  <c r="C120" i="22"/>
  <c r="E119" i="22"/>
  <c r="D119" i="22"/>
  <c r="C119" i="22"/>
  <c r="E118" i="22"/>
  <c r="D118" i="22"/>
  <c r="C118" i="22"/>
  <c r="E117" i="22"/>
  <c r="D117" i="22"/>
  <c r="C117" i="22"/>
  <c r="E116" i="22"/>
  <c r="D116" i="22"/>
  <c r="C116" i="22"/>
  <c r="E115" i="22"/>
  <c r="D115" i="22"/>
  <c r="C115" i="22"/>
  <c r="E114" i="22"/>
  <c r="D114" i="22"/>
  <c r="C114" i="22"/>
  <c r="E113" i="22"/>
  <c r="D113" i="22"/>
  <c r="C113" i="22"/>
  <c r="E112" i="22"/>
  <c r="D112" i="22"/>
  <c r="C112" i="22"/>
  <c r="E111" i="22"/>
  <c r="D111" i="22"/>
  <c r="C111" i="22"/>
  <c r="E110" i="22"/>
  <c r="D110" i="22"/>
  <c r="C110" i="22"/>
  <c r="E109" i="22"/>
  <c r="D109" i="22"/>
  <c r="C109" i="22"/>
  <c r="E108" i="22"/>
  <c r="D108" i="22"/>
  <c r="C108" i="22"/>
  <c r="E107" i="22"/>
  <c r="D107" i="22"/>
  <c r="C107" i="22"/>
  <c r="E106" i="22"/>
  <c r="D106" i="22"/>
  <c r="C106" i="22"/>
  <c r="E105" i="22"/>
  <c r="D105" i="22"/>
  <c r="C105" i="22"/>
  <c r="E104" i="22"/>
  <c r="D104" i="22"/>
  <c r="C104" i="22"/>
  <c r="E103" i="22"/>
  <c r="D103" i="22"/>
  <c r="C103" i="22"/>
  <c r="E102" i="22"/>
  <c r="D102" i="22"/>
  <c r="C102" i="22"/>
  <c r="E101" i="22"/>
  <c r="D101" i="22"/>
  <c r="C101" i="22"/>
  <c r="E100" i="22"/>
  <c r="D100" i="22"/>
  <c r="C100" i="22"/>
  <c r="E99" i="22"/>
  <c r="D99" i="22"/>
  <c r="C99" i="22"/>
  <c r="E98" i="22"/>
  <c r="D98" i="22"/>
  <c r="C98" i="22"/>
  <c r="E97" i="22"/>
  <c r="D97" i="22"/>
  <c r="C97" i="22"/>
  <c r="E96" i="22"/>
  <c r="D96" i="22"/>
  <c r="C96" i="22"/>
  <c r="E95" i="22"/>
  <c r="D95" i="22"/>
  <c r="C95" i="22"/>
  <c r="E94" i="22"/>
  <c r="D94" i="22"/>
  <c r="C94" i="22"/>
  <c r="E93" i="22"/>
  <c r="D93" i="22"/>
  <c r="C93" i="22"/>
  <c r="E92" i="22"/>
  <c r="D92" i="22"/>
  <c r="C92" i="22"/>
  <c r="E91" i="22"/>
  <c r="D91" i="22"/>
  <c r="C91" i="22"/>
  <c r="E90" i="22"/>
  <c r="D90" i="22"/>
  <c r="C90" i="22"/>
  <c r="E89" i="22"/>
  <c r="D89" i="22"/>
  <c r="C89" i="22"/>
  <c r="E88" i="22"/>
  <c r="D88" i="22"/>
  <c r="C88" i="22"/>
  <c r="E87" i="22"/>
  <c r="D87" i="22"/>
  <c r="C87" i="22"/>
  <c r="E86" i="22"/>
  <c r="D86" i="22"/>
  <c r="C86" i="22"/>
  <c r="E85" i="22"/>
  <c r="D85" i="22"/>
  <c r="C85" i="22"/>
  <c r="E84" i="22"/>
  <c r="D84" i="22"/>
  <c r="C84" i="22"/>
  <c r="E83" i="22"/>
  <c r="D83" i="22"/>
  <c r="C83" i="22"/>
  <c r="E82" i="22"/>
  <c r="D82" i="22"/>
  <c r="C82" i="22"/>
  <c r="E81" i="22"/>
  <c r="D81" i="22"/>
  <c r="C81" i="22"/>
  <c r="E80" i="22"/>
  <c r="D80" i="22"/>
  <c r="C80" i="22"/>
  <c r="E79" i="22"/>
  <c r="D79" i="22"/>
  <c r="C79" i="22"/>
  <c r="E78" i="22"/>
  <c r="D78" i="22"/>
  <c r="C78" i="22"/>
  <c r="E77" i="22"/>
  <c r="D77" i="22"/>
  <c r="C77" i="22"/>
  <c r="E76" i="22"/>
  <c r="D76" i="22"/>
  <c r="C76" i="22"/>
  <c r="E75" i="22"/>
  <c r="D75" i="22"/>
  <c r="C75" i="22"/>
  <c r="E74" i="22"/>
  <c r="D74" i="22"/>
  <c r="C74" i="22"/>
  <c r="E73" i="22"/>
  <c r="D73" i="22"/>
  <c r="C73" i="22"/>
  <c r="E72" i="22"/>
  <c r="D72" i="22"/>
  <c r="C72" i="22"/>
  <c r="E71" i="22"/>
  <c r="D71" i="22"/>
  <c r="C71" i="22"/>
  <c r="E70" i="22"/>
  <c r="D70" i="22"/>
  <c r="C70" i="22"/>
  <c r="E69" i="22"/>
  <c r="D69" i="22"/>
  <c r="C69" i="22"/>
  <c r="E68" i="22"/>
  <c r="D68" i="22"/>
  <c r="C68" i="22"/>
  <c r="E67" i="22"/>
  <c r="D67" i="22"/>
  <c r="C67" i="22"/>
  <c r="E66" i="22"/>
  <c r="D66" i="22"/>
  <c r="C66" i="22"/>
  <c r="E65" i="22"/>
  <c r="D65" i="22"/>
  <c r="C65" i="22"/>
  <c r="E64" i="22"/>
  <c r="D64" i="22"/>
  <c r="C64" i="22"/>
  <c r="E63" i="22"/>
  <c r="D63" i="22"/>
  <c r="C63" i="22"/>
  <c r="E62" i="22"/>
  <c r="D62" i="22"/>
  <c r="C62" i="22"/>
  <c r="E61" i="22"/>
  <c r="D61" i="22"/>
  <c r="C61" i="22"/>
  <c r="E60" i="22"/>
  <c r="D60" i="22"/>
  <c r="C60" i="22"/>
  <c r="E59" i="22"/>
  <c r="D59" i="22"/>
  <c r="C59" i="22"/>
  <c r="E58" i="22"/>
  <c r="D58" i="22"/>
  <c r="C58" i="22"/>
  <c r="E57" i="22"/>
  <c r="D57" i="22"/>
  <c r="C57" i="22"/>
  <c r="E56" i="22"/>
  <c r="D56" i="22"/>
  <c r="C56" i="22"/>
  <c r="E55" i="22"/>
  <c r="D55" i="22"/>
  <c r="C55" i="22"/>
  <c r="E54" i="22"/>
  <c r="D54" i="22"/>
  <c r="C54" i="22"/>
  <c r="E53" i="22"/>
  <c r="D53" i="22"/>
  <c r="C53" i="22"/>
  <c r="E52" i="22"/>
  <c r="D52" i="22"/>
  <c r="C52" i="22"/>
  <c r="E51" i="22"/>
  <c r="D51" i="22"/>
  <c r="C51" i="22"/>
  <c r="E50" i="22"/>
  <c r="D50" i="22"/>
  <c r="C50" i="22"/>
  <c r="E49" i="22"/>
  <c r="D49" i="22"/>
  <c r="C49" i="22"/>
  <c r="E48" i="22"/>
  <c r="D48" i="22"/>
  <c r="C48" i="22"/>
  <c r="E47" i="22"/>
  <c r="D47" i="22"/>
  <c r="C47" i="22"/>
  <c r="E46" i="22"/>
  <c r="D46" i="22"/>
  <c r="C46" i="22"/>
  <c r="E45" i="22"/>
  <c r="D45" i="22"/>
  <c r="C45" i="22"/>
  <c r="E44" i="22"/>
  <c r="D44" i="22"/>
  <c r="C44" i="22"/>
  <c r="E43" i="22"/>
  <c r="D43" i="22"/>
  <c r="C43" i="22"/>
  <c r="E42" i="22"/>
  <c r="D42" i="22"/>
  <c r="C42" i="22"/>
  <c r="E41" i="22"/>
  <c r="D41" i="22"/>
  <c r="C41" i="22"/>
  <c r="E40" i="22"/>
  <c r="D40" i="22"/>
  <c r="C40" i="22"/>
  <c r="E39" i="22"/>
  <c r="D39" i="22"/>
  <c r="C39" i="22"/>
  <c r="E38" i="22"/>
  <c r="D38" i="22"/>
  <c r="C38" i="22"/>
  <c r="E37" i="22"/>
  <c r="D37" i="22"/>
  <c r="C37" i="22"/>
  <c r="E36" i="22"/>
  <c r="D36" i="22"/>
  <c r="C36" i="22"/>
  <c r="E35" i="22"/>
  <c r="D35" i="22"/>
  <c r="C35" i="22"/>
  <c r="E34" i="22"/>
  <c r="D34" i="22"/>
  <c r="C34" i="22"/>
  <c r="E33" i="22"/>
  <c r="D33" i="22"/>
  <c r="C33" i="22"/>
  <c r="E32" i="22"/>
  <c r="D32" i="22"/>
  <c r="C32" i="22"/>
  <c r="E31" i="22"/>
  <c r="D31" i="22"/>
  <c r="C31" i="22"/>
  <c r="E30" i="22"/>
  <c r="D30" i="22"/>
  <c r="C30" i="22"/>
  <c r="E29" i="22"/>
  <c r="D29" i="22"/>
  <c r="C29" i="22"/>
  <c r="E28" i="22"/>
  <c r="D28" i="22"/>
  <c r="C28" i="22"/>
  <c r="E27" i="22"/>
  <c r="D27" i="22"/>
  <c r="C27" i="22"/>
  <c r="E26" i="22"/>
  <c r="D26" i="22"/>
  <c r="C26" i="22"/>
  <c r="E25" i="22"/>
  <c r="D25" i="22"/>
  <c r="C25" i="22"/>
  <c r="E24" i="22"/>
  <c r="D24" i="22"/>
  <c r="C24" i="22"/>
  <c r="E23" i="22"/>
  <c r="D23" i="22"/>
  <c r="C23" i="22"/>
  <c r="E22" i="22"/>
  <c r="D22" i="22"/>
  <c r="C22" i="22"/>
  <c r="E21" i="22"/>
  <c r="D21" i="22"/>
  <c r="C21" i="22"/>
  <c r="E20" i="22"/>
  <c r="D20" i="22"/>
  <c r="C20" i="22"/>
  <c r="E19" i="22"/>
  <c r="D19" i="22"/>
  <c r="C19" i="22"/>
  <c r="E18" i="22"/>
  <c r="D18" i="22"/>
  <c r="C18" i="22"/>
  <c r="E17" i="22"/>
  <c r="D17" i="22"/>
  <c r="C17" i="22"/>
  <c r="E16" i="22"/>
  <c r="D16" i="22"/>
  <c r="C16" i="22"/>
  <c r="E15" i="22"/>
  <c r="D15" i="22"/>
  <c r="C15" i="22"/>
  <c r="E14" i="22"/>
  <c r="D14" i="22"/>
  <c r="C14" i="22"/>
  <c r="E13" i="22"/>
  <c r="D13" i="22"/>
  <c r="C13" i="22"/>
  <c r="E12" i="22"/>
  <c r="D12" i="22"/>
  <c r="C12" i="22"/>
  <c r="E11" i="22"/>
  <c r="D11" i="22"/>
  <c r="C11" i="22"/>
  <c r="E10" i="22"/>
  <c r="D10" i="22"/>
  <c r="C10" i="22"/>
  <c r="E9" i="22"/>
  <c r="D9" i="22"/>
  <c r="C9" i="22"/>
  <c r="E8" i="22"/>
  <c r="D8" i="22"/>
  <c r="C8" i="22"/>
  <c r="E7" i="22"/>
  <c r="D7" i="22"/>
  <c r="C7" i="22"/>
  <c r="E6" i="22"/>
  <c r="D6" i="22"/>
  <c r="C6" i="22"/>
  <c r="E5" i="22"/>
  <c r="D5" i="22"/>
  <c r="C5" i="22"/>
  <c r="R7" i="23" l="1"/>
  <c r="J22" i="23"/>
  <c r="R130" i="23"/>
  <c r="V32" i="23"/>
  <c r="V42" i="23"/>
  <c r="J39" i="23"/>
  <c r="N130" i="23"/>
  <c r="R51" i="23"/>
  <c r="R50" i="23" s="1"/>
  <c r="J43" i="23"/>
  <c r="J42" i="23" s="1"/>
  <c r="R39" i="23"/>
  <c r="V13" i="23"/>
  <c r="R10" i="23"/>
  <c r="N51" i="23"/>
  <c r="V28" i="23"/>
  <c r="V19" i="23" s="1"/>
  <c r="J13" i="23"/>
  <c r="J61" i="23"/>
  <c r="J59" i="23" s="1"/>
  <c r="V39" i="23"/>
  <c r="N10" i="23"/>
  <c r="V51" i="23"/>
  <c r="J55" i="23"/>
  <c r="N13" i="23"/>
  <c r="N6" i="23" s="1"/>
  <c r="N70" i="23"/>
  <c r="N69" i="23" s="1"/>
  <c r="R59" i="23"/>
  <c r="R101" i="23"/>
  <c r="R100" i="23" s="1"/>
  <c r="N28" i="23"/>
  <c r="V70" i="23"/>
  <c r="J28" i="23"/>
  <c r="J130" i="23"/>
  <c r="N50" i="23"/>
  <c r="R22" i="23"/>
  <c r="V55" i="23"/>
  <c r="V50" i="23" s="1"/>
  <c r="V101" i="23"/>
  <c r="V100" i="23" s="1"/>
  <c r="J101" i="23"/>
  <c r="J100" i="23" s="1"/>
  <c r="N101" i="23"/>
  <c r="N100" i="23" s="1"/>
  <c r="R32" i="23"/>
  <c r="R70" i="23"/>
  <c r="R68" i="23" s="1"/>
  <c r="V130" i="23"/>
  <c r="J7" i="23"/>
  <c r="J6" i="23" s="1"/>
  <c r="J5" i="23" s="1"/>
  <c r="J51" i="23"/>
  <c r="J50" i="23" s="1"/>
  <c r="N22" i="23"/>
  <c r="N32" i="23"/>
  <c r="J10" i="23"/>
  <c r="J32" i="23"/>
  <c r="J70" i="23"/>
  <c r="J69" i="23" s="1"/>
  <c r="N43" i="23"/>
  <c r="N42" i="23" s="1"/>
  <c r="R13" i="23"/>
  <c r="R6" i="23" s="1"/>
  <c r="V7" i="23"/>
  <c r="V6" i="23" s="1"/>
  <c r="R42" i="23"/>
  <c r="N68" i="23"/>
  <c r="R19" i="23"/>
  <c r="N59" i="23"/>
  <c r="V68" i="23"/>
  <c r="V69" i="23"/>
  <c r="J19" i="23"/>
  <c r="R69" i="23" l="1"/>
  <c r="J68" i="23"/>
  <c r="J155" i="23" s="1"/>
  <c r="N19" i="23"/>
  <c r="N5" i="23" s="1"/>
  <c r="N155" i="23" s="1"/>
  <c r="V5" i="23"/>
  <c r="R5" i="23"/>
  <c r="R155" i="23" l="1"/>
  <c r="V155" i="23"/>
  <c r="Y115" i="21" l="1"/>
  <c r="X115" i="21"/>
  <c r="V115" i="21"/>
  <c r="U115" i="21"/>
  <c r="T115" i="21"/>
  <c r="R115" i="21"/>
  <c r="Q115" i="21"/>
  <c r="P115" i="21"/>
  <c r="N115" i="21"/>
  <c r="M115" i="21"/>
  <c r="L115" i="21"/>
  <c r="J115" i="21"/>
  <c r="I115" i="21"/>
  <c r="H115" i="21"/>
  <c r="F115" i="21"/>
  <c r="Y115" i="3"/>
  <c r="X115" i="3"/>
  <c r="V115" i="3"/>
  <c r="U115" i="3"/>
  <c r="T115" i="3"/>
  <c r="R115" i="3"/>
  <c r="Q115" i="3"/>
  <c r="P115" i="3"/>
  <c r="N115" i="3"/>
  <c r="J115" i="3"/>
  <c r="M115" i="3"/>
  <c r="L115" i="3"/>
  <c r="I115" i="3"/>
  <c r="H115" i="3"/>
  <c r="F115" i="3"/>
  <c r="E115" i="3"/>
  <c r="D115" i="3"/>
  <c r="B115" i="3"/>
  <c r="E100" i="21"/>
  <c r="D100" i="21"/>
  <c r="C100" i="21"/>
  <c r="E100" i="23"/>
  <c r="D100" i="23"/>
  <c r="C100" i="23"/>
  <c r="C115" i="3" l="1"/>
  <c r="G115" i="3" l="1"/>
  <c r="K115" i="3" l="1"/>
  <c r="O115" i="3" l="1"/>
  <c r="S115" i="3" l="1"/>
  <c r="W115" i="3" l="1"/>
  <c r="G115" i="21" l="1"/>
  <c r="K115" i="21" l="1"/>
  <c r="O115" i="21" l="1"/>
  <c r="S115" i="21" l="1"/>
  <c r="W115" i="21"/>
  <c r="F125" i="23" l="1"/>
  <c r="F6" i="21"/>
  <c r="F19" i="21"/>
  <c r="F27" i="21" s="1"/>
  <c r="F27" i="23" s="1"/>
  <c r="F32" i="21"/>
  <c r="F37" i="21" s="1"/>
  <c r="F37" i="23" s="1"/>
  <c r="F36" i="21"/>
  <c r="F36" i="23" s="1"/>
  <c r="F38" i="21"/>
  <c r="F38" i="23" s="1"/>
  <c r="F39" i="21"/>
  <c r="F41" i="21" s="1"/>
  <c r="F41" i="23" s="1"/>
  <c r="F42" i="21"/>
  <c r="F48" i="21" s="1"/>
  <c r="F49" i="21" s="1"/>
  <c r="F49" i="23" s="1"/>
  <c r="F48" i="23" s="1"/>
  <c r="F50" i="21"/>
  <c r="F55" i="21" s="1"/>
  <c r="F59" i="21"/>
  <c r="F61" i="21" s="1"/>
  <c r="F64" i="21"/>
  <c r="F64" i="23" s="1"/>
  <c r="F65" i="21"/>
  <c r="F65" i="23" s="1"/>
  <c r="F69" i="21"/>
  <c r="F70" i="21" s="1"/>
  <c r="F71" i="21" s="1"/>
  <c r="F71" i="23" s="1"/>
  <c r="F85" i="21"/>
  <c r="F87" i="21" s="1"/>
  <c r="F87" i="23" s="1"/>
  <c r="F90" i="21"/>
  <c r="F91" i="21" s="1"/>
  <c r="F91" i="23" s="1"/>
  <c r="F95" i="21"/>
  <c r="F95" i="23" s="1"/>
  <c r="F96" i="21"/>
  <c r="F96" i="23" s="1"/>
  <c r="F97" i="21"/>
  <c r="F97" i="23" s="1"/>
  <c r="F98" i="21"/>
  <c r="F98" i="23" s="1"/>
  <c r="F99" i="21"/>
  <c r="F99" i="23" s="1"/>
  <c r="F101" i="21"/>
  <c r="F116" i="21"/>
  <c r="F115" i="23" s="1"/>
  <c r="F121" i="21"/>
  <c r="F126" i="21"/>
  <c r="F127" i="21"/>
  <c r="F126" i="23" s="1"/>
  <c r="F128" i="21"/>
  <c r="F127" i="23" s="1"/>
  <c r="F129" i="21"/>
  <c r="F128" i="23" s="1"/>
  <c r="F130" i="21"/>
  <c r="F129" i="23" s="1"/>
  <c r="F132" i="21"/>
  <c r="F133" i="21" s="1"/>
  <c r="F132" i="23" s="1"/>
  <c r="F137" i="21"/>
  <c r="F136" i="23" s="1"/>
  <c r="F138" i="21"/>
  <c r="F137" i="23" s="1"/>
  <c r="F139" i="21"/>
  <c r="F138" i="23" s="1"/>
  <c r="F140" i="21"/>
  <c r="F139" i="23" s="1"/>
  <c r="F141" i="21"/>
  <c r="F140" i="23" s="1"/>
  <c r="F145" i="21"/>
  <c r="F144" i="23" s="1"/>
  <c r="F146" i="21"/>
  <c r="F151" i="21"/>
  <c r="F150" i="23" s="1"/>
  <c r="F152" i="21"/>
  <c r="F151" i="23" s="1"/>
  <c r="F153" i="21"/>
  <c r="F152" i="23" s="1"/>
  <c r="F154" i="21"/>
  <c r="F153" i="23" s="1"/>
  <c r="F155" i="21"/>
  <c r="E149" i="23"/>
  <c r="D149" i="23"/>
  <c r="C149" i="23"/>
  <c r="B149" i="23"/>
  <c r="E148" i="23"/>
  <c r="D148" i="23"/>
  <c r="C148" i="23"/>
  <c r="B148" i="23"/>
  <c r="E147" i="23"/>
  <c r="D147" i="23"/>
  <c r="C147" i="23"/>
  <c r="B147" i="23"/>
  <c r="E146" i="23"/>
  <c r="D146" i="23"/>
  <c r="C146" i="23"/>
  <c r="B146" i="23"/>
  <c r="E144" i="23"/>
  <c r="D144" i="23"/>
  <c r="C144" i="23"/>
  <c r="B144" i="23"/>
  <c r="E143" i="23"/>
  <c r="D143" i="23"/>
  <c r="C143" i="23"/>
  <c r="B143" i="23"/>
  <c r="E142" i="23"/>
  <c r="D142" i="23"/>
  <c r="C142" i="23"/>
  <c r="B142" i="23"/>
  <c r="E141" i="23"/>
  <c r="D141" i="23"/>
  <c r="C141" i="23"/>
  <c r="B141" i="23"/>
  <c r="E132" i="23"/>
  <c r="E138" i="23" s="1"/>
  <c r="D132" i="23"/>
  <c r="D138" i="23" s="1"/>
  <c r="C132" i="23"/>
  <c r="B132" i="23"/>
  <c r="B138" i="23" s="1"/>
  <c r="E130" i="23"/>
  <c r="D130" i="23"/>
  <c r="C130" i="23"/>
  <c r="B130" i="23"/>
  <c r="E124" i="23"/>
  <c r="D124" i="23"/>
  <c r="C124" i="23"/>
  <c r="B124" i="23"/>
  <c r="E123" i="23"/>
  <c r="D123" i="23"/>
  <c r="C123" i="23"/>
  <c r="B123" i="23"/>
  <c r="E122" i="23"/>
  <c r="D122" i="23"/>
  <c r="C122" i="23"/>
  <c r="B122" i="23"/>
  <c r="E121" i="23"/>
  <c r="D121" i="23"/>
  <c r="C121" i="23"/>
  <c r="B121" i="23"/>
  <c r="E119" i="23"/>
  <c r="D119" i="23"/>
  <c r="C119" i="23"/>
  <c r="B119" i="23"/>
  <c r="E118" i="23"/>
  <c r="D118" i="23"/>
  <c r="C118" i="23"/>
  <c r="B118" i="23"/>
  <c r="E117" i="23"/>
  <c r="D117" i="23"/>
  <c r="C117" i="23"/>
  <c r="B117" i="23"/>
  <c r="E116" i="23"/>
  <c r="D116" i="23"/>
  <c r="C116" i="23"/>
  <c r="B116" i="23"/>
  <c r="E109" i="23"/>
  <c r="D109" i="23"/>
  <c r="D110" i="23" s="1"/>
  <c r="C109" i="23"/>
  <c r="C113" i="23" s="1"/>
  <c r="B109" i="23"/>
  <c r="B110" i="23" s="1"/>
  <c r="D103" i="23"/>
  <c r="E101" i="23"/>
  <c r="E108" i="23" s="1"/>
  <c r="D101" i="23"/>
  <c r="D108" i="23" s="1"/>
  <c r="C101" i="23"/>
  <c r="C104" i="23" s="1"/>
  <c r="B101" i="23"/>
  <c r="B108" i="23" s="1"/>
  <c r="B100" i="23"/>
  <c r="E94" i="23"/>
  <c r="D94" i="23"/>
  <c r="C94" i="23"/>
  <c r="B94" i="23"/>
  <c r="E93" i="23"/>
  <c r="D93" i="23"/>
  <c r="C93" i="23"/>
  <c r="B93" i="23"/>
  <c r="E92" i="23"/>
  <c r="D92" i="23"/>
  <c r="C92" i="23"/>
  <c r="B92" i="23"/>
  <c r="E91" i="23"/>
  <c r="D91" i="23"/>
  <c r="C91" i="23"/>
  <c r="B91" i="23"/>
  <c r="D86" i="23"/>
  <c r="D89" i="23" s="1"/>
  <c r="E79" i="23"/>
  <c r="D79" i="23"/>
  <c r="C79" i="23"/>
  <c r="C81" i="23" s="1"/>
  <c r="B79" i="23"/>
  <c r="B82" i="23" s="1"/>
  <c r="E70" i="23"/>
  <c r="E75" i="23" s="1"/>
  <c r="D70" i="23"/>
  <c r="D78" i="23" s="1"/>
  <c r="C70" i="23"/>
  <c r="C78" i="23" s="1"/>
  <c r="B70" i="23"/>
  <c r="B72" i="23" s="1"/>
  <c r="E68" i="23"/>
  <c r="D68" i="23"/>
  <c r="C68" i="23"/>
  <c r="B68" i="23"/>
  <c r="E61" i="23"/>
  <c r="E63" i="23" s="1"/>
  <c r="D61" i="23"/>
  <c r="C61" i="23"/>
  <c r="B61" i="23"/>
  <c r="E60" i="23"/>
  <c r="D60" i="23"/>
  <c r="C60" i="23"/>
  <c r="B60" i="23"/>
  <c r="E55" i="23"/>
  <c r="E58" i="23" s="1"/>
  <c r="D55" i="23"/>
  <c r="D58" i="23" s="1"/>
  <c r="C55" i="23"/>
  <c r="C58" i="23" s="1"/>
  <c r="B55" i="23"/>
  <c r="B58" i="23" s="1"/>
  <c r="E51" i="23"/>
  <c r="E54" i="23" s="1"/>
  <c r="D51" i="23"/>
  <c r="D54" i="23" s="1"/>
  <c r="C51" i="23"/>
  <c r="C54" i="23" s="1"/>
  <c r="B51" i="23"/>
  <c r="B54" i="23" s="1"/>
  <c r="E48" i="23"/>
  <c r="E49" i="23" s="1"/>
  <c r="D48" i="23"/>
  <c r="D49" i="23" s="1"/>
  <c r="C48" i="23"/>
  <c r="C49" i="23" s="1"/>
  <c r="B48" i="23"/>
  <c r="B49" i="23" s="1"/>
  <c r="E43" i="23"/>
  <c r="E47" i="23" s="1"/>
  <c r="D43" i="23"/>
  <c r="D45" i="23" s="1"/>
  <c r="C43" i="23"/>
  <c r="C44" i="23" s="1"/>
  <c r="B43" i="23"/>
  <c r="B44" i="23" s="1"/>
  <c r="E41" i="23"/>
  <c r="D41" i="23"/>
  <c r="C41" i="23"/>
  <c r="B41" i="23"/>
  <c r="E40" i="23"/>
  <c r="D40" i="23"/>
  <c r="C40" i="23"/>
  <c r="B40" i="23"/>
  <c r="E38" i="23"/>
  <c r="D38" i="23"/>
  <c r="C38" i="23"/>
  <c r="B38" i="23"/>
  <c r="E37" i="23"/>
  <c r="D37" i="23"/>
  <c r="C37" i="23"/>
  <c r="B37" i="23"/>
  <c r="E36" i="23"/>
  <c r="D36" i="23"/>
  <c r="C36" i="23"/>
  <c r="B36" i="23"/>
  <c r="E35" i="23"/>
  <c r="D35" i="23"/>
  <c r="C35" i="23"/>
  <c r="B35" i="23"/>
  <c r="E34" i="23"/>
  <c r="D34" i="23"/>
  <c r="C34" i="23"/>
  <c r="B34" i="23"/>
  <c r="E33" i="23"/>
  <c r="D33" i="23"/>
  <c r="C33" i="23"/>
  <c r="B33" i="23"/>
  <c r="E28" i="23"/>
  <c r="E31" i="23" s="1"/>
  <c r="D28" i="23"/>
  <c r="D31" i="23" s="1"/>
  <c r="C28" i="23"/>
  <c r="C31" i="23" s="1"/>
  <c r="B28" i="23"/>
  <c r="B31" i="23" s="1"/>
  <c r="E27" i="23"/>
  <c r="D27" i="23"/>
  <c r="C27" i="23"/>
  <c r="B27" i="23"/>
  <c r="E22" i="23"/>
  <c r="D22" i="23"/>
  <c r="D26" i="23" s="1"/>
  <c r="C22" i="23"/>
  <c r="C26" i="23" s="1"/>
  <c r="B22" i="23"/>
  <c r="B26" i="23" s="1"/>
  <c r="E20" i="23"/>
  <c r="E21" i="23" s="1"/>
  <c r="D20" i="23"/>
  <c r="D21" i="23" s="1"/>
  <c r="C20" i="23"/>
  <c r="C21" i="23" s="1"/>
  <c r="B20" i="23"/>
  <c r="B21" i="23" s="1"/>
  <c r="E13" i="23"/>
  <c r="E18" i="23" s="1"/>
  <c r="D13" i="23"/>
  <c r="D17" i="23" s="1"/>
  <c r="C13" i="23"/>
  <c r="C18" i="23" s="1"/>
  <c r="B13" i="23"/>
  <c r="B18" i="23" s="1"/>
  <c r="E10" i="23"/>
  <c r="E12" i="23" s="1"/>
  <c r="D10" i="23"/>
  <c r="D12" i="23" s="1"/>
  <c r="C10" i="23"/>
  <c r="C12" i="23" s="1"/>
  <c r="B10" i="23"/>
  <c r="B12" i="23" s="1"/>
  <c r="E7" i="23"/>
  <c r="E9" i="23" s="1"/>
  <c r="D7" i="23"/>
  <c r="D9" i="23" s="1"/>
  <c r="C7" i="23"/>
  <c r="C9" i="23" s="1"/>
  <c r="B7" i="23"/>
  <c r="B9" i="23" s="1"/>
  <c r="E5" i="23"/>
  <c r="D5" i="23"/>
  <c r="C5" i="23"/>
  <c r="B5" i="23"/>
  <c r="B114" i="22"/>
  <c r="D102" i="23" l="1"/>
  <c r="D105" i="23"/>
  <c r="E71" i="23"/>
  <c r="E72" i="23"/>
  <c r="E62" i="23"/>
  <c r="D107" i="23"/>
  <c r="E107" i="23"/>
  <c r="E103" i="23"/>
  <c r="E106" i="23"/>
  <c r="E73" i="23"/>
  <c r="D104" i="23"/>
  <c r="E74" i="23"/>
  <c r="E77" i="23"/>
  <c r="E105" i="23"/>
  <c r="D106" i="23"/>
  <c r="B8" i="23"/>
  <c r="D11" i="23"/>
  <c r="B80" i="23"/>
  <c r="B81" i="23"/>
  <c r="B52" i="23"/>
  <c r="C82" i="23"/>
  <c r="D14" i="23"/>
  <c r="B53" i="23"/>
  <c r="B71" i="23"/>
  <c r="B78" i="23"/>
  <c r="C83" i="23"/>
  <c r="C106" i="23"/>
  <c r="B76" i="23"/>
  <c r="D16" i="23"/>
  <c r="D44" i="23"/>
  <c r="B11" i="23"/>
  <c r="D18" i="23"/>
  <c r="B47" i="23"/>
  <c r="C103" i="23"/>
  <c r="F144" i="21"/>
  <c r="F143" i="23" s="1"/>
  <c r="F136" i="21"/>
  <c r="F135" i="23" s="1"/>
  <c r="F60" i="21"/>
  <c r="F60" i="23" s="1"/>
  <c r="F22" i="21"/>
  <c r="F23" i="21" s="1"/>
  <c r="F23" i="23" s="1"/>
  <c r="F143" i="21"/>
  <c r="F142" i="23" s="1"/>
  <c r="F135" i="21"/>
  <c r="F134" i="23" s="1"/>
  <c r="F20" i="21"/>
  <c r="F21" i="21" s="1"/>
  <c r="F21" i="23" s="1"/>
  <c r="F20" i="23" s="1"/>
  <c r="F142" i="21"/>
  <c r="F141" i="23" s="1"/>
  <c r="F134" i="21"/>
  <c r="F133" i="23" s="1"/>
  <c r="F120" i="21"/>
  <c r="F119" i="23" s="1"/>
  <c r="F118" i="21"/>
  <c r="F117" i="23" s="1"/>
  <c r="F100" i="21"/>
  <c r="F131" i="21"/>
  <c r="F154" i="23"/>
  <c r="F122" i="21"/>
  <c r="F121" i="23" s="1"/>
  <c r="F123" i="21"/>
  <c r="F122" i="23" s="1"/>
  <c r="F124" i="21"/>
  <c r="F123" i="23" s="1"/>
  <c r="F125" i="21"/>
  <c r="F124" i="23" s="1"/>
  <c r="F120" i="23"/>
  <c r="F148" i="21"/>
  <c r="F147" i="23" s="1"/>
  <c r="F149" i="21"/>
  <c r="F148" i="23" s="1"/>
  <c r="F150" i="21"/>
  <c r="F149" i="23" s="1"/>
  <c r="F145" i="23"/>
  <c r="F40" i="21"/>
  <c r="F40" i="23" s="1"/>
  <c r="F39" i="23" s="1"/>
  <c r="F147" i="21"/>
  <c r="F146" i="23" s="1"/>
  <c r="F84" i="21"/>
  <c r="F84" i="23" s="1"/>
  <c r="F102" i="21"/>
  <c r="F103" i="21" s="1"/>
  <c r="F102" i="23" s="1"/>
  <c r="F110" i="21"/>
  <c r="F113" i="21" s="1"/>
  <c r="F112" i="23" s="1"/>
  <c r="F119" i="21"/>
  <c r="F118" i="23" s="1"/>
  <c r="F5" i="21"/>
  <c r="F117" i="21"/>
  <c r="F116" i="23" s="1"/>
  <c r="F35" i="21"/>
  <c r="F35" i="23" s="1"/>
  <c r="F131" i="23"/>
  <c r="F28" i="21"/>
  <c r="F29" i="21" s="1"/>
  <c r="F29" i="23" s="1"/>
  <c r="F94" i="21"/>
  <c r="F94" i="23" s="1"/>
  <c r="F90" i="23"/>
  <c r="F93" i="21"/>
  <c r="F93" i="23" s="1"/>
  <c r="F86" i="21"/>
  <c r="F86" i="23" s="1"/>
  <c r="F85" i="23"/>
  <c r="F56" i="21"/>
  <c r="F56" i="23" s="1"/>
  <c r="F57" i="21"/>
  <c r="F57" i="23" s="1"/>
  <c r="F58" i="21"/>
  <c r="F58" i="23" s="1"/>
  <c r="F62" i="21"/>
  <c r="F62" i="23" s="1"/>
  <c r="F63" i="21"/>
  <c r="F63" i="23" s="1"/>
  <c r="F68" i="21"/>
  <c r="F156" i="21" s="1"/>
  <c r="F158" i="21" s="1"/>
  <c r="F109" i="21"/>
  <c r="F108" i="23" s="1"/>
  <c r="F77" i="21"/>
  <c r="F77" i="23" s="1"/>
  <c r="F51" i="21"/>
  <c r="F43" i="21"/>
  <c r="F108" i="21"/>
  <c r="F107" i="23" s="1"/>
  <c r="F92" i="21"/>
  <c r="F92" i="23" s="1"/>
  <c r="F76" i="21"/>
  <c r="F76" i="23" s="1"/>
  <c r="F34" i="21"/>
  <c r="F34" i="23" s="1"/>
  <c r="F26" i="21"/>
  <c r="F26" i="23" s="1"/>
  <c r="F10" i="21"/>
  <c r="F114" i="23"/>
  <c r="F107" i="21"/>
  <c r="F106" i="23" s="1"/>
  <c r="F75" i="21"/>
  <c r="F75" i="23" s="1"/>
  <c r="F33" i="21"/>
  <c r="F33" i="23" s="1"/>
  <c r="F25" i="21"/>
  <c r="F25" i="23" s="1"/>
  <c r="F78" i="21"/>
  <c r="F78" i="23" s="1"/>
  <c r="F114" i="21"/>
  <c r="F113" i="23" s="1"/>
  <c r="F106" i="21"/>
  <c r="F105" i="23" s="1"/>
  <c r="F74" i="21"/>
  <c r="F74" i="23" s="1"/>
  <c r="F24" i="21"/>
  <c r="F24" i="23" s="1"/>
  <c r="F105" i="21"/>
  <c r="F104" i="23" s="1"/>
  <c r="F89" i="21"/>
  <c r="F89" i="23" s="1"/>
  <c r="F73" i="21"/>
  <c r="F73" i="23" s="1"/>
  <c r="F31" i="21"/>
  <c r="F31" i="23" s="1"/>
  <c r="F7" i="21"/>
  <c r="F104" i="21"/>
  <c r="F103" i="23" s="1"/>
  <c r="F88" i="21"/>
  <c r="F88" i="23" s="1"/>
  <c r="F72" i="21"/>
  <c r="F72" i="23" s="1"/>
  <c r="F30" i="21"/>
  <c r="F30" i="23" s="1"/>
  <c r="F79" i="21"/>
  <c r="F79" i="23" s="1"/>
  <c r="F13" i="21"/>
  <c r="D46" i="23"/>
  <c r="D47" i="23"/>
  <c r="B15" i="23"/>
  <c r="B17" i="23"/>
  <c r="E82" i="23"/>
  <c r="E83" i="23"/>
  <c r="E80" i="23"/>
  <c r="D8" i="23"/>
  <c r="D15" i="23"/>
  <c r="E26" i="23"/>
  <c r="E25" i="23"/>
  <c r="E24" i="23"/>
  <c r="E23" i="23"/>
  <c r="E81" i="23"/>
  <c r="B14" i="23"/>
  <c r="B16" i="23"/>
  <c r="B62" i="23"/>
  <c r="B63" i="23"/>
  <c r="C8" i="23"/>
  <c r="C11" i="23"/>
  <c r="C14" i="23"/>
  <c r="C15" i="23"/>
  <c r="C16" i="23"/>
  <c r="C17" i="23"/>
  <c r="B57" i="23"/>
  <c r="E8" i="23"/>
  <c r="E11" i="23"/>
  <c r="E14" i="23"/>
  <c r="E15" i="23"/>
  <c r="E16" i="23"/>
  <c r="E17" i="23"/>
  <c r="C47" i="23"/>
  <c r="B23" i="23"/>
  <c r="B24" i="23"/>
  <c r="B25" i="23"/>
  <c r="B29" i="23"/>
  <c r="B30" i="23"/>
  <c r="B46" i="23"/>
  <c r="D62" i="23"/>
  <c r="D63" i="23"/>
  <c r="B83" i="23"/>
  <c r="B112" i="23"/>
  <c r="B113" i="23"/>
  <c r="B111" i="23"/>
  <c r="C23" i="23"/>
  <c r="C24" i="23"/>
  <c r="C25" i="23"/>
  <c r="C29" i="23"/>
  <c r="C30" i="23"/>
  <c r="B45" i="23"/>
  <c r="C46" i="23"/>
  <c r="B56" i="23"/>
  <c r="B73" i="23"/>
  <c r="B74" i="23"/>
  <c r="B75" i="23"/>
  <c r="B77" i="23"/>
  <c r="D23" i="23"/>
  <c r="D24" i="23"/>
  <c r="D25" i="23"/>
  <c r="D29" i="23"/>
  <c r="D30" i="23"/>
  <c r="C45" i="23"/>
  <c r="D113" i="23"/>
  <c r="D111" i="23"/>
  <c r="E29" i="23"/>
  <c r="E30" i="23"/>
  <c r="D112" i="23"/>
  <c r="E44" i="23"/>
  <c r="E45" i="23"/>
  <c r="E46" i="23"/>
  <c r="E78" i="23"/>
  <c r="C138" i="23"/>
  <c r="C137" i="23"/>
  <c r="C136" i="23"/>
  <c r="C135" i="23"/>
  <c r="C134" i="23"/>
  <c r="C133" i="23"/>
  <c r="C52" i="23"/>
  <c r="C53" i="23"/>
  <c r="C56" i="23"/>
  <c r="C57" i="23"/>
  <c r="E76" i="23"/>
  <c r="D52" i="23"/>
  <c r="D53" i="23"/>
  <c r="D56" i="23"/>
  <c r="D57" i="23"/>
  <c r="E52" i="23"/>
  <c r="E53" i="23"/>
  <c r="E56" i="23"/>
  <c r="E57" i="23"/>
  <c r="C108" i="23"/>
  <c r="C107" i="23"/>
  <c r="C102" i="23"/>
  <c r="C105" i="23"/>
  <c r="E104" i="23"/>
  <c r="E113" i="23"/>
  <c r="E112" i="23"/>
  <c r="E111" i="23"/>
  <c r="E110" i="23"/>
  <c r="C71" i="23"/>
  <c r="C72" i="23"/>
  <c r="C73" i="23"/>
  <c r="C74" i="23"/>
  <c r="C75" i="23"/>
  <c r="C76" i="23"/>
  <c r="C77" i="23"/>
  <c r="C80" i="23"/>
  <c r="E102" i="23"/>
  <c r="D71" i="23"/>
  <c r="D72" i="23"/>
  <c r="D73" i="23"/>
  <c r="D74" i="23"/>
  <c r="D75" i="23"/>
  <c r="D76" i="23"/>
  <c r="D77" i="23"/>
  <c r="D83" i="23"/>
  <c r="D82" i="23"/>
  <c r="D80" i="23"/>
  <c r="D81" i="23"/>
  <c r="D87" i="23"/>
  <c r="D88" i="23"/>
  <c r="B102" i="23"/>
  <c r="B103" i="23"/>
  <c r="B104" i="23"/>
  <c r="B105" i="23"/>
  <c r="B106" i="23"/>
  <c r="B107" i="23"/>
  <c r="C110" i="23"/>
  <c r="C111" i="23"/>
  <c r="C112" i="23"/>
  <c r="B133" i="23"/>
  <c r="B134" i="23"/>
  <c r="B135" i="23"/>
  <c r="B136" i="23"/>
  <c r="B137" i="23"/>
  <c r="D133" i="23"/>
  <c r="D134" i="23"/>
  <c r="D135" i="23"/>
  <c r="D136" i="23"/>
  <c r="D137" i="23"/>
  <c r="E133" i="23"/>
  <c r="E134" i="23"/>
  <c r="E135" i="23"/>
  <c r="E136" i="23"/>
  <c r="E137" i="23"/>
  <c r="F55" i="23" l="1"/>
  <c r="F32" i="23"/>
  <c r="F130" i="23"/>
  <c r="F28" i="23"/>
  <c r="F61" i="23"/>
  <c r="F59" i="23" s="1"/>
  <c r="F111" i="21"/>
  <c r="F110" i="23" s="1"/>
  <c r="F109" i="23"/>
  <c r="F101" i="23" s="1"/>
  <c r="F22" i="23"/>
  <c r="F112" i="21"/>
  <c r="F111" i="23" s="1"/>
  <c r="F45" i="21"/>
  <c r="F45" i="23" s="1"/>
  <c r="F46" i="21"/>
  <c r="F46" i="23" s="1"/>
  <c r="F47" i="21"/>
  <c r="F47" i="23" s="1"/>
  <c r="F44" i="21"/>
  <c r="F44" i="23" s="1"/>
  <c r="F43" i="23" s="1"/>
  <c r="F42" i="23" s="1"/>
  <c r="F80" i="21"/>
  <c r="F80" i="23" s="1"/>
  <c r="F81" i="21"/>
  <c r="F81" i="23" s="1"/>
  <c r="F82" i="21"/>
  <c r="F82" i="23" s="1"/>
  <c r="F83" i="21"/>
  <c r="F83" i="23" s="1"/>
  <c r="F8" i="21"/>
  <c r="F8" i="23" s="1"/>
  <c r="F9" i="21"/>
  <c r="F9" i="23" s="1"/>
  <c r="F11" i="21"/>
  <c r="F11" i="23" s="1"/>
  <c r="F12" i="21"/>
  <c r="F12" i="23" s="1"/>
  <c r="F53" i="21"/>
  <c r="F53" i="23" s="1"/>
  <c r="F52" i="21"/>
  <c r="F52" i="23" s="1"/>
  <c r="F54" i="21"/>
  <c r="F54" i="23" s="1"/>
  <c r="F14" i="21"/>
  <c r="F14" i="23" s="1"/>
  <c r="F15" i="21"/>
  <c r="F15" i="23" s="1"/>
  <c r="F16" i="21"/>
  <c r="F16" i="23" s="1"/>
  <c r="F17" i="21"/>
  <c r="F17" i="23" s="1"/>
  <c r="F18" i="21"/>
  <c r="F18" i="23" s="1"/>
  <c r="F100" i="23" l="1"/>
  <c r="F10" i="23"/>
  <c r="F19" i="23"/>
  <c r="F70" i="23"/>
  <c r="F69" i="23" s="1"/>
  <c r="F7" i="23"/>
  <c r="F13" i="23"/>
  <c r="F51" i="23"/>
  <c r="F50" i="23" s="1"/>
  <c r="F68" i="23" l="1"/>
  <c r="F6" i="23"/>
  <c r="F5" i="23" s="1"/>
  <c r="J110" i="21"/>
  <c r="J114" i="21" s="1"/>
  <c r="L102" i="21"/>
  <c r="L108" i="21" s="1"/>
  <c r="G101" i="21"/>
  <c r="H101" i="21"/>
  <c r="I101" i="21"/>
  <c r="J101" i="21"/>
  <c r="K101" i="21"/>
  <c r="L101" i="21"/>
  <c r="M101" i="21"/>
  <c r="N101" i="21"/>
  <c r="O101" i="21"/>
  <c r="P101" i="21"/>
  <c r="Q101" i="21"/>
  <c r="R101" i="21"/>
  <c r="S101" i="21"/>
  <c r="T101" i="21"/>
  <c r="U101" i="21"/>
  <c r="V101" i="21"/>
  <c r="W101" i="21"/>
  <c r="X101" i="21"/>
  <c r="Y101" i="21"/>
  <c r="W110" i="21" l="1"/>
  <c r="W113" i="21" s="1"/>
  <c r="O102" i="21"/>
  <c r="V102" i="21"/>
  <c r="V105" i="21" s="1"/>
  <c r="N102" i="21"/>
  <c r="M102" i="21"/>
  <c r="M108" i="21" s="1"/>
  <c r="T110" i="21"/>
  <c r="T113" i="21" s="1"/>
  <c r="U102" i="21"/>
  <c r="U108" i="21" s="1"/>
  <c r="Q102" i="21"/>
  <c r="I102" i="21"/>
  <c r="I103" i="21" s="1"/>
  <c r="L110" i="21"/>
  <c r="S110" i="21"/>
  <c r="S114" i="21" s="1"/>
  <c r="R102" i="21"/>
  <c r="R108" i="21" s="1"/>
  <c r="J102" i="21"/>
  <c r="J108" i="21" s="1"/>
  <c r="K110" i="21"/>
  <c r="K114" i="21" s="1"/>
  <c r="H102" i="21"/>
  <c r="H105" i="21" s="1"/>
  <c r="R110" i="21"/>
  <c r="R114" i="21" s="1"/>
  <c r="F155" i="23"/>
  <c r="G102" i="21"/>
  <c r="G106" i="21" s="1"/>
  <c r="W102" i="21"/>
  <c r="W104" i="21" s="1"/>
  <c r="P102" i="21"/>
  <c r="X102" i="21"/>
  <c r="M110" i="21"/>
  <c r="M114" i="21" s="1"/>
  <c r="U110" i="21"/>
  <c r="U114" i="21" s="1"/>
  <c r="Y102" i="21"/>
  <c r="N110" i="21"/>
  <c r="N113" i="21" s="1"/>
  <c r="G110" i="21"/>
  <c r="G113" i="21" s="1"/>
  <c r="O110" i="21"/>
  <c r="O113" i="21" s="1"/>
  <c r="X110" i="21"/>
  <c r="X113" i="21" s="1"/>
  <c r="K102" i="21"/>
  <c r="K108" i="21" s="1"/>
  <c r="S102" i="21"/>
  <c r="S108" i="21" s="1"/>
  <c r="H110" i="21"/>
  <c r="H113" i="21" s="1"/>
  <c r="P110" i="21"/>
  <c r="P113" i="21" s="1"/>
  <c r="Y110" i="21"/>
  <c r="Y113" i="21" s="1"/>
  <c r="T102" i="21"/>
  <c r="T108" i="21" s="1"/>
  <c r="I110" i="21"/>
  <c r="I113" i="21" s="1"/>
  <c r="Q110" i="21"/>
  <c r="Q113" i="21" s="1"/>
  <c r="R105" i="21"/>
  <c r="R109" i="21"/>
  <c r="L114" i="21"/>
  <c r="L111" i="21"/>
  <c r="L113" i="21"/>
  <c r="T114" i="21"/>
  <c r="J113" i="21"/>
  <c r="J103" i="21"/>
  <c r="J107" i="21"/>
  <c r="L103" i="21"/>
  <c r="L107" i="21"/>
  <c r="R113" i="21"/>
  <c r="R107" i="21"/>
  <c r="T103" i="21"/>
  <c r="J111" i="21"/>
  <c r="J105" i="21"/>
  <c r="J109" i="21"/>
  <c r="L105" i="21"/>
  <c r="L109" i="21"/>
  <c r="R111" i="21"/>
  <c r="N104" i="21"/>
  <c r="N106" i="21"/>
  <c r="V106" i="21"/>
  <c r="N108" i="21"/>
  <c r="N112" i="21"/>
  <c r="N114" i="21"/>
  <c r="G104" i="21"/>
  <c r="O104" i="21"/>
  <c r="K105" i="21"/>
  <c r="S105" i="21"/>
  <c r="O106" i="21"/>
  <c r="W106" i="21"/>
  <c r="K107" i="21"/>
  <c r="O108" i="21"/>
  <c r="W108" i="21"/>
  <c r="K109" i="21"/>
  <c r="K111" i="21"/>
  <c r="S111" i="21"/>
  <c r="K113" i="21"/>
  <c r="S113" i="21"/>
  <c r="O114" i="21"/>
  <c r="W114" i="21"/>
  <c r="X104" i="21"/>
  <c r="P106" i="21"/>
  <c r="X108" i="21"/>
  <c r="M103" i="21"/>
  <c r="U103" i="21"/>
  <c r="Q104" i="21"/>
  <c r="Y104" i="21"/>
  <c r="M105" i="21"/>
  <c r="U105" i="21"/>
  <c r="Q106" i="21"/>
  <c r="Y106" i="21"/>
  <c r="M107" i="21"/>
  <c r="U107" i="21"/>
  <c r="I108" i="21"/>
  <c r="Q108" i="21"/>
  <c r="Y108" i="21"/>
  <c r="M109" i="21"/>
  <c r="U109" i="21"/>
  <c r="U111" i="21"/>
  <c r="I112" i="21"/>
  <c r="Q112" i="21"/>
  <c r="Y112" i="21"/>
  <c r="U113" i="21"/>
  <c r="I114" i="21"/>
  <c r="Q114" i="21"/>
  <c r="Y114" i="21"/>
  <c r="N103" i="21"/>
  <c r="J104" i="21"/>
  <c r="R104" i="21"/>
  <c r="N105" i="21"/>
  <c r="J106" i="21"/>
  <c r="R106" i="21"/>
  <c r="N107" i="21"/>
  <c r="N109" i="21"/>
  <c r="N111" i="21"/>
  <c r="J112" i="21"/>
  <c r="R112" i="21"/>
  <c r="X106" i="21"/>
  <c r="O103" i="21"/>
  <c r="W103" i="21"/>
  <c r="K104" i="21"/>
  <c r="O105" i="21"/>
  <c r="W105" i="21"/>
  <c r="K106" i="21"/>
  <c r="O107" i="21"/>
  <c r="W107" i="21"/>
  <c r="O109" i="21"/>
  <c r="W109" i="21"/>
  <c r="O111" i="21"/>
  <c r="K112" i="21"/>
  <c r="S112" i="21"/>
  <c r="P104" i="21"/>
  <c r="P108" i="21"/>
  <c r="H112" i="21"/>
  <c r="P103" i="21"/>
  <c r="X103" i="21"/>
  <c r="L104" i="21"/>
  <c r="P105" i="21"/>
  <c r="X105" i="21"/>
  <c r="L106" i="21"/>
  <c r="H107" i="21"/>
  <c r="P107" i="21"/>
  <c r="X107" i="21"/>
  <c r="P109" i="21"/>
  <c r="X109" i="21"/>
  <c r="H111" i="21"/>
  <c r="L112" i="21"/>
  <c r="T112" i="21"/>
  <c r="Q103" i="21"/>
  <c r="Y103" i="21"/>
  <c r="M104" i="21"/>
  <c r="U104" i="21"/>
  <c r="Q105" i="21"/>
  <c r="Y105" i="21"/>
  <c r="M106" i="21"/>
  <c r="U106" i="21"/>
  <c r="Q107" i="21"/>
  <c r="Y107" i="21"/>
  <c r="Q109" i="21"/>
  <c r="Y109" i="21"/>
  <c r="I111" i="21"/>
  <c r="Q111" i="21"/>
  <c r="Y111" i="21"/>
  <c r="M112" i="21"/>
  <c r="U112" i="21"/>
  <c r="T106" i="21" l="1"/>
  <c r="W111" i="21"/>
  <c r="G107" i="21"/>
  <c r="V109" i="21"/>
  <c r="I106" i="21"/>
  <c r="W112" i="21"/>
  <c r="V110" i="21"/>
  <c r="T105" i="21"/>
  <c r="I109" i="21"/>
  <c r="I105" i="21"/>
  <c r="H103" i="21"/>
  <c r="S106" i="21"/>
  <c r="M113" i="21"/>
  <c r="O112" i="21"/>
  <c r="G108" i="21"/>
  <c r="V108" i="21"/>
  <c r="R103" i="21"/>
  <c r="T111" i="21"/>
  <c r="G111" i="21"/>
  <c r="G103" i="21"/>
  <c r="V107" i="21"/>
  <c r="V103" i="21"/>
  <c r="G112" i="21"/>
  <c r="S107" i="21"/>
  <c r="I107" i="21"/>
  <c r="H109" i="21"/>
  <c r="H108" i="21"/>
  <c r="H104" i="21"/>
  <c r="H106" i="21"/>
  <c r="S103" i="21"/>
  <c r="H114" i="21"/>
  <c r="T104" i="21"/>
  <c r="G109" i="21"/>
  <c r="G105" i="21"/>
  <c r="I104" i="21"/>
  <c r="G114" i="21"/>
  <c r="S109" i="21"/>
  <c r="K103" i="21"/>
  <c r="V104" i="21"/>
  <c r="S104" i="21"/>
  <c r="M111" i="21"/>
  <c r="T107" i="21"/>
  <c r="P114" i="21"/>
  <c r="P112" i="21"/>
  <c r="P111" i="21"/>
  <c r="X114" i="21"/>
  <c r="X111" i="21"/>
  <c r="X112" i="21"/>
  <c r="T109" i="21"/>
  <c r="V113" i="21"/>
  <c r="V111" i="21"/>
  <c r="V114" i="21"/>
  <c r="V112" i="21"/>
  <c r="E131" i="21" l="1"/>
  <c r="D131" i="21"/>
  <c r="C131" i="21"/>
  <c r="B131" i="21"/>
  <c r="B100" i="21"/>
  <c r="E68" i="21"/>
  <c r="D68" i="21"/>
  <c r="C68" i="21"/>
  <c r="B68" i="21"/>
  <c r="E94" i="21"/>
  <c r="D94" i="21"/>
  <c r="C94" i="21"/>
  <c r="B94" i="21"/>
  <c r="E93" i="21"/>
  <c r="D93" i="21"/>
  <c r="C93" i="21"/>
  <c r="B93" i="21"/>
  <c r="C92" i="21"/>
  <c r="B92" i="21"/>
  <c r="B91" i="21"/>
  <c r="C91" i="21"/>
  <c r="E92" i="21"/>
  <c r="E91" i="21"/>
  <c r="D92" i="21"/>
  <c r="D91" i="21"/>
  <c r="D86" i="21"/>
  <c r="E110" i="21"/>
  <c r="E114" i="21" s="1"/>
  <c r="D110" i="21"/>
  <c r="D113" i="21" s="1"/>
  <c r="C110" i="21"/>
  <c r="C114" i="21" s="1"/>
  <c r="B110" i="21"/>
  <c r="B113" i="21" s="1"/>
  <c r="E102" i="21"/>
  <c r="E103" i="21" s="1"/>
  <c r="E133" i="21"/>
  <c r="E138" i="21" s="1"/>
  <c r="D133" i="21"/>
  <c r="D134" i="21" s="1"/>
  <c r="C133" i="21"/>
  <c r="C139" i="21" s="1"/>
  <c r="B133" i="21"/>
  <c r="B134" i="21" s="1"/>
  <c r="E120" i="21"/>
  <c r="D120" i="21"/>
  <c r="C120" i="21"/>
  <c r="B120" i="21"/>
  <c r="E119" i="21"/>
  <c r="D119" i="21"/>
  <c r="C119" i="21"/>
  <c r="B119" i="21"/>
  <c r="E118" i="21"/>
  <c r="D118" i="21"/>
  <c r="C118" i="21"/>
  <c r="B118" i="21"/>
  <c r="D117" i="21"/>
  <c r="C117" i="21"/>
  <c r="B117" i="21"/>
  <c r="E117" i="21"/>
  <c r="E125" i="21"/>
  <c r="E124" i="21"/>
  <c r="E123" i="21"/>
  <c r="E122" i="21"/>
  <c r="D125" i="21"/>
  <c r="D124" i="21"/>
  <c r="D123" i="21"/>
  <c r="D122" i="21"/>
  <c r="B125" i="21"/>
  <c r="B124" i="21"/>
  <c r="B123" i="21"/>
  <c r="B122" i="21"/>
  <c r="C125" i="21"/>
  <c r="C124" i="21"/>
  <c r="C123" i="21"/>
  <c r="C122" i="21"/>
  <c r="D102" i="21"/>
  <c r="D108" i="21" s="1"/>
  <c r="C102" i="21"/>
  <c r="C104" i="21" s="1"/>
  <c r="B102" i="21"/>
  <c r="E79" i="21"/>
  <c r="D79" i="21"/>
  <c r="C79" i="21"/>
  <c r="B79" i="21"/>
  <c r="B83" i="21" s="1"/>
  <c r="E70" i="21"/>
  <c r="E78" i="21" s="1"/>
  <c r="D70" i="21"/>
  <c r="D74" i="21" s="1"/>
  <c r="C70" i="21"/>
  <c r="B70" i="21"/>
  <c r="B77" i="21" s="1"/>
  <c r="E104" i="21" l="1"/>
  <c r="E105" i="21"/>
  <c r="C82" i="21"/>
  <c r="C81" i="21"/>
  <c r="E83" i="21"/>
  <c r="E82" i="21"/>
  <c r="E106" i="21"/>
  <c r="E111" i="21"/>
  <c r="E107" i="21"/>
  <c r="E112" i="21"/>
  <c r="E108" i="21"/>
  <c r="E113" i="21"/>
  <c r="E109" i="21"/>
  <c r="D136" i="21"/>
  <c r="B137" i="21"/>
  <c r="D137" i="21"/>
  <c r="D138" i="21"/>
  <c r="B139" i="21"/>
  <c r="D135" i="21"/>
  <c r="D139" i="21"/>
  <c r="B135" i="21"/>
  <c r="B111" i="21"/>
  <c r="C103" i="21"/>
  <c r="E134" i="21"/>
  <c r="E135" i="21"/>
  <c r="E137" i="21"/>
  <c r="E139" i="21"/>
  <c r="B136" i="21"/>
  <c r="B138" i="21"/>
  <c r="C136" i="21"/>
  <c r="C138" i="21"/>
  <c r="C134" i="21"/>
  <c r="E136" i="21"/>
  <c r="C135" i="21"/>
  <c r="C137" i="21"/>
  <c r="C111" i="21"/>
  <c r="C113" i="21"/>
  <c r="C106" i="21"/>
  <c r="B108" i="21"/>
  <c r="B106" i="21"/>
  <c r="B104" i="21"/>
  <c r="B109" i="21"/>
  <c r="B107" i="21"/>
  <c r="B105" i="21"/>
  <c r="C109" i="21"/>
  <c r="C107" i="21"/>
  <c r="C105" i="21"/>
  <c r="B103" i="21"/>
  <c r="C108" i="21"/>
  <c r="B112" i="21"/>
  <c r="B114" i="21"/>
  <c r="D111" i="21"/>
  <c r="C112" i="21"/>
  <c r="D103" i="21"/>
  <c r="D112" i="21"/>
  <c r="D114" i="21"/>
  <c r="D105" i="21"/>
  <c r="D107" i="21"/>
  <c r="D109" i="21"/>
  <c r="D104" i="21"/>
  <c r="D106" i="21"/>
  <c r="D75" i="21"/>
  <c r="D76" i="21"/>
  <c r="D71" i="21"/>
  <c r="B80" i="21"/>
  <c r="D72" i="21"/>
  <c r="B81" i="21"/>
  <c r="B73" i="21"/>
  <c r="C80" i="21"/>
  <c r="C83" i="21"/>
  <c r="C75" i="21"/>
  <c r="C74" i="21"/>
  <c r="C73" i="21"/>
  <c r="C71" i="21"/>
  <c r="C78" i="21"/>
  <c r="C77" i="21"/>
  <c r="D81" i="21"/>
  <c r="D80" i="21"/>
  <c r="D83" i="21"/>
  <c r="C72" i="21"/>
  <c r="D82" i="21"/>
  <c r="B76" i="21"/>
  <c r="B75" i="21"/>
  <c r="B74" i="21"/>
  <c r="B72" i="21"/>
  <c r="B71" i="21"/>
  <c r="B78" i="21"/>
  <c r="C76" i="21"/>
  <c r="D77" i="21"/>
  <c r="D78" i="21"/>
  <c r="D73" i="21"/>
  <c r="B82" i="21"/>
  <c r="E71" i="21"/>
  <c r="E72" i="21"/>
  <c r="E73" i="21"/>
  <c r="E74" i="21"/>
  <c r="E75" i="21"/>
  <c r="E76" i="21"/>
  <c r="E77" i="21"/>
  <c r="E80" i="21"/>
  <c r="E81" i="21"/>
  <c r="B150" i="21" l="1"/>
  <c r="B149" i="21"/>
  <c r="B148" i="21"/>
  <c r="B147" i="21"/>
  <c r="B145" i="21"/>
  <c r="B144" i="21"/>
  <c r="B143" i="21"/>
  <c r="B142" i="21"/>
  <c r="B61" i="21"/>
  <c r="B62" i="21" s="1"/>
  <c r="B60" i="21"/>
  <c r="B55" i="21"/>
  <c r="B57" i="21" s="1"/>
  <c r="B51" i="21"/>
  <c r="B53" i="21" s="1"/>
  <c r="B48" i="21"/>
  <c r="B49" i="21" s="1"/>
  <c r="B43" i="21"/>
  <c r="B46" i="21" s="1"/>
  <c r="B41" i="21"/>
  <c r="B40" i="21"/>
  <c r="B38" i="21"/>
  <c r="B37" i="21"/>
  <c r="B36" i="21"/>
  <c r="B35" i="21"/>
  <c r="B34" i="21"/>
  <c r="B33" i="21"/>
  <c r="B28" i="21"/>
  <c r="B31" i="21" s="1"/>
  <c r="B27" i="21"/>
  <c r="B22" i="21"/>
  <c r="B25" i="21" s="1"/>
  <c r="B20" i="21"/>
  <c r="B21" i="21" s="1"/>
  <c r="B13" i="21"/>
  <c r="B18" i="21" s="1"/>
  <c r="B10" i="21"/>
  <c r="B12" i="21" s="1"/>
  <c r="B7" i="21"/>
  <c r="B8" i="21" s="1"/>
  <c r="E150" i="21"/>
  <c r="D150" i="21"/>
  <c r="C150" i="21"/>
  <c r="E149" i="21"/>
  <c r="D149" i="21"/>
  <c r="C149" i="21"/>
  <c r="E148" i="21"/>
  <c r="D148" i="21"/>
  <c r="C148" i="21"/>
  <c r="E147" i="21"/>
  <c r="D147" i="21"/>
  <c r="C147" i="21"/>
  <c r="E145" i="21"/>
  <c r="D145" i="21"/>
  <c r="C145" i="21"/>
  <c r="E144" i="21"/>
  <c r="D144" i="21"/>
  <c r="C144" i="21"/>
  <c r="E143" i="21"/>
  <c r="D143" i="21"/>
  <c r="C143" i="21"/>
  <c r="E142" i="21"/>
  <c r="D142" i="21"/>
  <c r="C142" i="21"/>
  <c r="B9" i="21" l="1"/>
  <c r="B11" i="21"/>
  <c r="B15" i="21"/>
  <c r="B17" i="21"/>
  <c r="B24" i="21"/>
  <c r="B26" i="21"/>
  <c r="B30" i="21"/>
  <c r="B45" i="21"/>
  <c r="B47" i="21"/>
  <c r="B52" i="21"/>
  <c r="B54" i="21"/>
  <c r="B56" i="21"/>
  <c r="B58" i="21"/>
  <c r="B63" i="21"/>
  <c r="B14" i="21"/>
  <c r="B16" i="21"/>
  <c r="B23" i="21"/>
  <c r="B29" i="21"/>
  <c r="B44" i="21"/>
  <c r="E5" i="21" l="1"/>
  <c r="D5" i="21"/>
  <c r="C5" i="21"/>
  <c r="B5" i="21"/>
  <c r="E61" i="21"/>
  <c r="E63" i="21" s="1"/>
  <c r="E60" i="21"/>
  <c r="E38" i="21"/>
  <c r="E37" i="21"/>
  <c r="E36" i="21"/>
  <c r="E35" i="21"/>
  <c r="E34" i="21"/>
  <c r="E33" i="21"/>
  <c r="D61" i="21"/>
  <c r="D63" i="21" s="1"/>
  <c r="C61" i="21"/>
  <c r="D60" i="21"/>
  <c r="C60" i="21"/>
  <c r="E55" i="21"/>
  <c r="E58" i="21" s="1"/>
  <c r="D55" i="21"/>
  <c r="C55" i="21"/>
  <c r="C58" i="21" s="1"/>
  <c r="E51" i="21"/>
  <c r="E54" i="21" s="1"/>
  <c r="D51" i="21"/>
  <c r="D54" i="21" s="1"/>
  <c r="C51" i="21"/>
  <c r="C54" i="21" s="1"/>
  <c r="E48" i="21"/>
  <c r="E49" i="21" s="1"/>
  <c r="D48" i="21"/>
  <c r="D49" i="21" s="1"/>
  <c r="C48" i="21"/>
  <c r="C49" i="21" s="1"/>
  <c r="E43" i="21"/>
  <c r="E47" i="21" s="1"/>
  <c r="D43" i="21"/>
  <c r="D45" i="21" s="1"/>
  <c r="C43" i="21"/>
  <c r="C47" i="21" s="1"/>
  <c r="E41" i="21"/>
  <c r="D41" i="21"/>
  <c r="C41" i="21"/>
  <c r="E40" i="21"/>
  <c r="D40" i="21"/>
  <c r="C40" i="21"/>
  <c r="D38" i="21"/>
  <c r="C38" i="21"/>
  <c r="D37" i="21"/>
  <c r="C37" i="21"/>
  <c r="D36" i="21"/>
  <c r="C36" i="21"/>
  <c r="D35" i="21"/>
  <c r="C35" i="21"/>
  <c r="D34" i="21"/>
  <c r="C34" i="21"/>
  <c r="D33" i="21"/>
  <c r="C33" i="21"/>
  <c r="E28" i="21"/>
  <c r="E31" i="21" s="1"/>
  <c r="D28" i="21"/>
  <c r="D31" i="21" s="1"/>
  <c r="C28" i="21"/>
  <c r="C31" i="21" s="1"/>
  <c r="E27" i="21"/>
  <c r="D27" i="21"/>
  <c r="C27" i="21"/>
  <c r="E22" i="21"/>
  <c r="E25" i="21" s="1"/>
  <c r="D22" i="21"/>
  <c r="D25" i="21" s="1"/>
  <c r="C22" i="21"/>
  <c r="C25" i="21" s="1"/>
  <c r="E20" i="21"/>
  <c r="E21" i="21" s="1"/>
  <c r="D20" i="21"/>
  <c r="D21" i="21" s="1"/>
  <c r="C20" i="21"/>
  <c r="C21" i="21" s="1"/>
  <c r="E13" i="21"/>
  <c r="E18" i="21" s="1"/>
  <c r="D13" i="21"/>
  <c r="D18" i="21" s="1"/>
  <c r="C13" i="21"/>
  <c r="C18" i="21" s="1"/>
  <c r="E10" i="21"/>
  <c r="E12" i="21" s="1"/>
  <c r="D10" i="21"/>
  <c r="D12" i="21" s="1"/>
  <c r="C10" i="21"/>
  <c r="C12" i="21" s="1"/>
  <c r="E7" i="21"/>
  <c r="E8" i="21" s="1"/>
  <c r="D7" i="21"/>
  <c r="D9" i="21" s="1"/>
  <c r="C7" i="21"/>
  <c r="C8" i="21" s="1"/>
  <c r="D14" i="21" l="1"/>
  <c r="D30" i="21"/>
  <c r="D8" i="21"/>
  <c r="D24" i="21"/>
  <c r="C11" i="21"/>
  <c r="D26" i="21"/>
  <c r="D58" i="21"/>
  <c r="D57" i="21"/>
  <c r="D56" i="21"/>
  <c r="E11" i="21"/>
  <c r="D44" i="21"/>
  <c r="E62" i="21"/>
  <c r="D62" i="21"/>
  <c r="C53" i="21"/>
  <c r="C57" i="21"/>
  <c r="E53" i="21"/>
  <c r="E57" i="21"/>
  <c r="D53" i="21"/>
  <c r="C52" i="21"/>
  <c r="C56" i="21"/>
  <c r="D52" i="21"/>
  <c r="E52" i="21"/>
  <c r="E56" i="21"/>
  <c r="D47" i="21"/>
  <c r="D46" i="21"/>
  <c r="C44" i="21"/>
  <c r="C46" i="21"/>
  <c r="E44" i="21"/>
  <c r="E46" i="21"/>
  <c r="C45" i="21"/>
  <c r="E45" i="21"/>
  <c r="C24" i="21"/>
  <c r="C26" i="21"/>
  <c r="C30" i="21"/>
  <c r="E24" i="21"/>
  <c r="E26" i="21"/>
  <c r="E30" i="21"/>
  <c r="C23" i="21"/>
  <c r="C29" i="21"/>
  <c r="D23" i="21"/>
  <c r="D29" i="21"/>
  <c r="E23" i="21"/>
  <c r="E29" i="21"/>
  <c r="C9" i="21"/>
  <c r="C15" i="21"/>
  <c r="C17" i="21"/>
  <c r="E9" i="21"/>
  <c r="E15" i="21"/>
  <c r="E17" i="21"/>
  <c r="D15" i="21"/>
  <c r="D11" i="21"/>
  <c r="D17" i="21"/>
  <c r="C14" i="21"/>
  <c r="C16" i="21"/>
  <c r="D16" i="21"/>
  <c r="E14" i="21"/>
  <c r="E16" i="21"/>
  <c r="T6" i="21" l="1"/>
  <c r="P6" i="21"/>
  <c r="L6" i="21"/>
  <c r="H6" i="21"/>
  <c r="Y99" i="21"/>
  <c r="X99" i="21"/>
  <c r="Y98" i="21"/>
  <c r="X98" i="21"/>
  <c r="Y97" i="21"/>
  <c r="X97" i="21"/>
  <c r="Y96" i="21"/>
  <c r="X96" i="21"/>
  <c r="Y95" i="21"/>
  <c r="X95" i="21"/>
  <c r="Y90" i="21"/>
  <c r="X90" i="21"/>
  <c r="Y85" i="21"/>
  <c r="X85" i="21"/>
  <c r="Y69" i="21"/>
  <c r="X69" i="21"/>
  <c r="V99" i="21"/>
  <c r="V98" i="21"/>
  <c r="V97" i="21"/>
  <c r="V96" i="21"/>
  <c r="V95" i="21"/>
  <c r="V90" i="21"/>
  <c r="V85" i="21"/>
  <c r="V69" i="21"/>
  <c r="V70" i="21" s="1"/>
  <c r="U99" i="21"/>
  <c r="T99" i="21"/>
  <c r="U98" i="21"/>
  <c r="T98" i="21"/>
  <c r="U97" i="21"/>
  <c r="T97" i="21"/>
  <c r="U96" i="21"/>
  <c r="T96" i="21"/>
  <c r="U95" i="21"/>
  <c r="T95" i="21"/>
  <c r="U90" i="21"/>
  <c r="T90" i="21"/>
  <c r="U85" i="21"/>
  <c r="T85" i="21"/>
  <c r="U69" i="21"/>
  <c r="T69" i="21"/>
  <c r="R99" i="21"/>
  <c r="R98" i="21"/>
  <c r="R97" i="21"/>
  <c r="R96" i="21"/>
  <c r="R95" i="21"/>
  <c r="R90" i="21"/>
  <c r="R85" i="21"/>
  <c r="R69" i="21"/>
  <c r="R70" i="21" s="1"/>
  <c r="Q99" i="21"/>
  <c r="P99" i="21"/>
  <c r="Q98" i="21"/>
  <c r="P98" i="21"/>
  <c r="Q97" i="21"/>
  <c r="P97" i="21"/>
  <c r="Q96" i="21"/>
  <c r="P96" i="21"/>
  <c r="Q95" i="21"/>
  <c r="P95" i="21"/>
  <c r="Q90" i="21"/>
  <c r="P90" i="21"/>
  <c r="Q85" i="21"/>
  <c r="P85" i="21"/>
  <c r="Q69" i="21"/>
  <c r="P69" i="21"/>
  <c r="N99" i="21"/>
  <c r="N98" i="21"/>
  <c r="N97" i="21"/>
  <c r="N96" i="21"/>
  <c r="N95" i="21"/>
  <c r="N90" i="21"/>
  <c r="N85" i="21"/>
  <c r="N69" i="21"/>
  <c r="N70" i="21" s="1"/>
  <c r="M99" i="21"/>
  <c r="L99" i="21"/>
  <c r="M98" i="21"/>
  <c r="L98" i="21"/>
  <c r="M97" i="21"/>
  <c r="L97" i="21"/>
  <c r="M96" i="21"/>
  <c r="L96" i="21"/>
  <c r="M95" i="21"/>
  <c r="L95" i="21"/>
  <c r="M90" i="21"/>
  <c r="L90" i="21"/>
  <c r="M85" i="21"/>
  <c r="L85" i="21"/>
  <c r="M69" i="21"/>
  <c r="L69" i="21"/>
  <c r="J99" i="21"/>
  <c r="J98" i="21"/>
  <c r="J97" i="21"/>
  <c r="J96" i="21"/>
  <c r="J95" i="21"/>
  <c r="J90" i="21"/>
  <c r="J85" i="21"/>
  <c r="J69" i="21"/>
  <c r="J70" i="21" s="1"/>
  <c r="I99" i="21"/>
  <c r="H99" i="21"/>
  <c r="I98" i="21"/>
  <c r="H98" i="21"/>
  <c r="I97" i="21"/>
  <c r="H97" i="21"/>
  <c r="I96" i="21"/>
  <c r="H96" i="21"/>
  <c r="I95" i="21"/>
  <c r="H95" i="21"/>
  <c r="I90" i="21"/>
  <c r="H90" i="21"/>
  <c r="I85" i="21"/>
  <c r="H85" i="21"/>
  <c r="I69" i="21"/>
  <c r="H69" i="21"/>
  <c r="N93" i="21" l="1"/>
  <c r="N91" i="21"/>
  <c r="N94" i="21"/>
  <c r="N92" i="21"/>
  <c r="V93" i="21"/>
  <c r="V91" i="21"/>
  <c r="V94" i="21"/>
  <c r="V92" i="21"/>
  <c r="I86" i="21"/>
  <c r="I89" i="21"/>
  <c r="I88" i="21"/>
  <c r="I87" i="21"/>
  <c r="L94" i="21"/>
  <c r="L92" i="21"/>
  <c r="L93" i="21"/>
  <c r="L91" i="21"/>
  <c r="P94" i="21"/>
  <c r="P92" i="21"/>
  <c r="P93" i="21"/>
  <c r="P91" i="21"/>
  <c r="T94" i="21"/>
  <c r="T92" i="21"/>
  <c r="T93" i="21"/>
  <c r="T91" i="21"/>
  <c r="X94" i="21"/>
  <c r="X92" i="21"/>
  <c r="X93" i="21"/>
  <c r="X91" i="21"/>
  <c r="H92" i="21"/>
  <c r="H94" i="21"/>
  <c r="H91" i="21"/>
  <c r="H93" i="21"/>
  <c r="I94" i="21"/>
  <c r="I91" i="21"/>
  <c r="I93" i="21"/>
  <c r="I92" i="21"/>
  <c r="M94" i="21"/>
  <c r="M92" i="21"/>
  <c r="M93" i="21"/>
  <c r="M91" i="21"/>
  <c r="Q94" i="21"/>
  <c r="Q92" i="21"/>
  <c r="Q93" i="21"/>
  <c r="Q91" i="21"/>
  <c r="U94" i="21"/>
  <c r="U92" i="21"/>
  <c r="U93" i="21"/>
  <c r="U91" i="21"/>
  <c r="Y94" i="21"/>
  <c r="Y92" i="21"/>
  <c r="Y93" i="21"/>
  <c r="Y91" i="21"/>
  <c r="R93" i="21"/>
  <c r="R91" i="21"/>
  <c r="R94" i="21"/>
  <c r="R92" i="21"/>
  <c r="Y86" i="21"/>
  <c r="Y89" i="21"/>
  <c r="Y88" i="21"/>
  <c r="Y87" i="21"/>
  <c r="J78" i="21"/>
  <c r="J77" i="21"/>
  <c r="J74" i="21"/>
  <c r="J79" i="21"/>
  <c r="J73" i="21"/>
  <c r="J72" i="21"/>
  <c r="J76" i="21"/>
  <c r="J75" i="21"/>
  <c r="J71" i="21"/>
  <c r="L79" i="21"/>
  <c r="L70" i="21"/>
  <c r="N78" i="21"/>
  <c r="N71" i="21"/>
  <c r="N74" i="21"/>
  <c r="N79" i="21"/>
  <c r="N76" i="21"/>
  <c r="N75" i="21"/>
  <c r="N77" i="21"/>
  <c r="N73" i="21"/>
  <c r="N72" i="21"/>
  <c r="P70" i="21"/>
  <c r="P79" i="21"/>
  <c r="R78" i="21"/>
  <c r="R71" i="21"/>
  <c r="R76" i="21"/>
  <c r="R75" i="21"/>
  <c r="R74" i="21"/>
  <c r="R79" i="21"/>
  <c r="R72" i="21"/>
  <c r="R73" i="21"/>
  <c r="R77" i="21"/>
  <c r="T79" i="21"/>
  <c r="T70" i="21"/>
  <c r="V78" i="21"/>
  <c r="V73" i="21"/>
  <c r="V74" i="21"/>
  <c r="V79" i="21"/>
  <c r="V72" i="21"/>
  <c r="V75" i="21"/>
  <c r="V76" i="21"/>
  <c r="V71" i="21"/>
  <c r="V77" i="21"/>
  <c r="X70" i="21"/>
  <c r="X79" i="21"/>
  <c r="J93" i="21"/>
  <c r="J91" i="21"/>
  <c r="J94" i="21"/>
  <c r="J92" i="21"/>
  <c r="M89" i="21"/>
  <c r="M88" i="21"/>
  <c r="M87" i="21"/>
  <c r="M86" i="21"/>
  <c r="Q86" i="21"/>
  <c r="Q89" i="21"/>
  <c r="Q88" i="21"/>
  <c r="Q87" i="21"/>
  <c r="U89" i="21"/>
  <c r="U88" i="21"/>
  <c r="U87" i="21"/>
  <c r="U86" i="21"/>
  <c r="H79" i="21"/>
  <c r="H70" i="21"/>
  <c r="I79" i="21"/>
  <c r="I70" i="21"/>
  <c r="M79" i="21"/>
  <c r="M70" i="21"/>
  <c r="Q70" i="21"/>
  <c r="Q79" i="21"/>
  <c r="U70" i="21"/>
  <c r="U79" i="21"/>
  <c r="Y79" i="21"/>
  <c r="Y70" i="21"/>
  <c r="J89" i="21"/>
  <c r="J88" i="21"/>
  <c r="J87" i="21"/>
  <c r="J86" i="21"/>
  <c r="R89" i="21"/>
  <c r="R86" i="21"/>
  <c r="R87" i="21"/>
  <c r="R88" i="21"/>
  <c r="N86" i="21"/>
  <c r="N89" i="21"/>
  <c r="N87" i="21"/>
  <c r="N88" i="21"/>
  <c r="V86" i="21"/>
  <c r="V87" i="21"/>
  <c r="V88" i="21"/>
  <c r="V89" i="21"/>
  <c r="H89" i="21"/>
  <c r="H88" i="21"/>
  <c r="H87" i="21"/>
  <c r="H86" i="21"/>
  <c r="P89" i="21"/>
  <c r="P88" i="21"/>
  <c r="P87" i="21"/>
  <c r="P86" i="21"/>
  <c r="X87" i="21"/>
  <c r="X88" i="21"/>
  <c r="X89" i="21"/>
  <c r="X86" i="21"/>
  <c r="L89" i="21"/>
  <c r="L88" i="21"/>
  <c r="L87" i="21"/>
  <c r="L86" i="21"/>
  <c r="T86" i="21"/>
  <c r="T87" i="21"/>
  <c r="T88" i="21"/>
  <c r="T89" i="21"/>
  <c r="H13" i="21"/>
  <c r="H10" i="21"/>
  <c r="H7" i="21"/>
  <c r="L13" i="21"/>
  <c r="L10" i="21"/>
  <c r="L7" i="21"/>
  <c r="P7" i="21"/>
  <c r="P13" i="21"/>
  <c r="P10" i="21"/>
  <c r="T7" i="21"/>
  <c r="T13" i="21"/>
  <c r="T10" i="21"/>
  <c r="I96" i="3"/>
  <c r="I95" i="3"/>
  <c r="I90" i="3"/>
  <c r="U84" i="21" l="1"/>
  <c r="U68" i="21" s="1"/>
  <c r="U82" i="21"/>
  <c r="U80" i="21"/>
  <c r="U81" i="21"/>
  <c r="U83" i="21"/>
  <c r="R82" i="21"/>
  <c r="R83" i="21"/>
  <c r="R81" i="21"/>
  <c r="R80" i="21"/>
  <c r="I78" i="21"/>
  <c r="I71" i="21"/>
  <c r="I75" i="21"/>
  <c r="I72" i="21"/>
  <c r="I73" i="21"/>
  <c r="I74" i="21"/>
  <c r="I77" i="21"/>
  <c r="I76" i="21"/>
  <c r="I84" i="21"/>
  <c r="I68" i="21" s="1"/>
  <c r="I82" i="21"/>
  <c r="I81" i="21"/>
  <c r="I80" i="21"/>
  <c r="I83" i="21"/>
  <c r="J83" i="21"/>
  <c r="J80" i="21"/>
  <c r="J82" i="21"/>
  <c r="J81" i="21"/>
  <c r="Q84" i="21"/>
  <c r="Q68" i="21" s="1"/>
  <c r="Q80" i="21"/>
  <c r="Q82" i="21"/>
  <c r="Q83" i="21"/>
  <c r="Q81" i="21"/>
  <c r="T80" i="21"/>
  <c r="T74" i="21"/>
  <c r="T76" i="21"/>
  <c r="T75" i="21"/>
  <c r="T78" i="21"/>
  <c r="T73" i="21"/>
  <c r="T72" i="21"/>
  <c r="T71" i="21"/>
  <c r="T77" i="21"/>
  <c r="L80" i="21"/>
  <c r="L71" i="21"/>
  <c r="L77" i="21"/>
  <c r="L72" i="21"/>
  <c r="L73" i="21"/>
  <c r="L75" i="21"/>
  <c r="L74" i="21"/>
  <c r="L78" i="21"/>
  <c r="L76" i="21"/>
  <c r="X80" i="21"/>
  <c r="X71" i="21"/>
  <c r="X73" i="21"/>
  <c r="X72" i="21"/>
  <c r="X74" i="21"/>
  <c r="X76" i="21"/>
  <c r="X75" i="21"/>
  <c r="X78" i="21"/>
  <c r="X77" i="21"/>
  <c r="H84" i="21"/>
  <c r="H68" i="21" s="1"/>
  <c r="H82" i="21"/>
  <c r="H81" i="21"/>
  <c r="H83" i="21"/>
  <c r="Q78" i="21"/>
  <c r="Q71" i="21"/>
  <c r="Q77" i="21"/>
  <c r="Q75" i="21"/>
  <c r="Q76" i="21"/>
  <c r="Q73" i="21"/>
  <c r="Q74" i="21"/>
  <c r="Q72" i="21"/>
  <c r="T84" i="21"/>
  <c r="T68" i="21" s="1"/>
  <c r="T83" i="21"/>
  <c r="T82" i="21"/>
  <c r="T81" i="21"/>
  <c r="L84" i="21"/>
  <c r="L68" i="21" s="1"/>
  <c r="L83" i="21"/>
  <c r="L81" i="21"/>
  <c r="L82" i="21"/>
  <c r="M78" i="21"/>
  <c r="M77" i="21"/>
  <c r="M72" i="21"/>
  <c r="M71" i="21"/>
  <c r="M74" i="21"/>
  <c r="M75" i="21"/>
  <c r="M76" i="21"/>
  <c r="M73" i="21"/>
  <c r="V81" i="21"/>
  <c r="V82" i="21"/>
  <c r="V80" i="21"/>
  <c r="V83" i="21"/>
  <c r="N80" i="21"/>
  <c r="N83" i="21"/>
  <c r="N81" i="21"/>
  <c r="N82" i="21"/>
  <c r="P80" i="21"/>
  <c r="P71" i="21"/>
  <c r="P73" i="21"/>
  <c r="P72" i="21"/>
  <c r="P78" i="21"/>
  <c r="P75" i="21"/>
  <c r="P74" i="21"/>
  <c r="P77" i="21"/>
  <c r="P76" i="21"/>
  <c r="U78" i="21"/>
  <c r="U73" i="21"/>
  <c r="U75" i="21"/>
  <c r="U71" i="21"/>
  <c r="U72" i="21"/>
  <c r="U76" i="21"/>
  <c r="U74" i="21"/>
  <c r="U77" i="21"/>
  <c r="H80" i="21"/>
  <c r="H71" i="21"/>
  <c r="H75" i="21"/>
  <c r="H76" i="21"/>
  <c r="H72" i="21"/>
  <c r="H78" i="21"/>
  <c r="H77" i="21"/>
  <c r="H74" i="21"/>
  <c r="H73" i="21"/>
  <c r="Y78" i="21"/>
  <c r="Y76" i="21"/>
  <c r="Y74" i="21"/>
  <c r="Y73" i="21"/>
  <c r="Y71" i="21"/>
  <c r="Y77" i="21"/>
  <c r="Y75" i="21"/>
  <c r="Y72" i="21"/>
  <c r="Y84" i="21"/>
  <c r="Y68" i="21" s="1"/>
  <c r="Y80" i="21"/>
  <c r="Y82" i="21"/>
  <c r="Y83" i="21"/>
  <c r="Y81" i="21"/>
  <c r="M84" i="21"/>
  <c r="M68" i="21" s="1"/>
  <c r="M81" i="21"/>
  <c r="M83" i="21"/>
  <c r="M80" i="21"/>
  <c r="M82" i="21"/>
  <c r="X84" i="21"/>
  <c r="X68" i="21" s="1"/>
  <c r="X81" i="21"/>
  <c r="X83" i="21"/>
  <c r="X82" i="21"/>
  <c r="P84" i="21"/>
  <c r="P68" i="21" s="1"/>
  <c r="P81" i="21"/>
  <c r="P83" i="21"/>
  <c r="P82" i="21"/>
  <c r="I93" i="3"/>
  <c r="I92" i="3"/>
  <c r="I91" i="3"/>
  <c r="I94" i="3"/>
  <c r="T12" i="21"/>
  <c r="T11" i="21"/>
  <c r="L8" i="21"/>
  <c r="L9" i="21"/>
  <c r="T8" i="21"/>
  <c r="T9" i="21"/>
  <c r="P12" i="21"/>
  <c r="P11" i="21"/>
  <c r="H8" i="21"/>
  <c r="H9" i="21"/>
  <c r="T18" i="21"/>
  <c r="T14" i="21"/>
  <c r="T16" i="21"/>
  <c r="T15" i="21"/>
  <c r="T17" i="21"/>
  <c r="P18" i="21"/>
  <c r="P14" i="21"/>
  <c r="P16" i="21"/>
  <c r="P15" i="21"/>
  <c r="P17" i="21"/>
  <c r="H12" i="21"/>
  <c r="H11" i="21"/>
  <c r="L18" i="21"/>
  <c r="L15" i="21"/>
  <c r="L17" i="21"/>
  <c r="L16" i="21"/>
  <c r="L14" i="21"/>
  <c r="P8" i="21"/>
  <c r="P9" i="21"/>
  <c r="H18" i="21"/>
  <c r="H16" i="21"/>
  <c r="H15" i="21"/>
  <c r="H17" i="21"/>
  <c r="H14" i="21"/>
  <c r="L12" i="21"/>
  <c r="L11" i="21"/>
  <c r="I97" i="3"/>
  <c r="M90" i="3"/>
  <c r="I99" i="3"/>
  <c r="M95" i="3"/>
  <c r="M96" i="3"/>
  <c r="I98" i="3"/>
  <c r="M92" i="3" l="1"/>
  <c r="M91" i="3"/>
  <c r="M93" i="3"/>
  <c r="M94" i="3"/>
  <c r="M98" i="3"/>
  <c r="M99" i="3"/>
  <c r="Q96" i="3"/>
  <c r="M97" i="3"/>
  <c r="Q90" i="3"/>
  <c r="Q95" i="3"/>
  <c r="Q94" i="3" l="1"/>
  <c r="Q93" i="3"/>
  <c r="Q92" i="3"/>
  <c r="Q91" i="3"/>
  <c r="U96" i="3"/>
  <c r="Q99" i="3"/>
  <c r="U95" i="3"/>
  <c r="U90" i="3"/>
  <c r="Q98" i="3"/>
  <c r="Q97" i="3"/>
  <c r="U93" i="3" l="1"/>
  <c r="U92" i="3"/>
  <c r="U91" i="3"/>
  <c r="U94" i="3"/>
  <c r="U97" i="3"/>
  <c r="U98" i="3"/>
  <c r="Y90" i="3"/>
  <c r="U99" i="3"/>
  <c r="Y96" i="3"/>
  <c r="Y95" i="3"/>
  <c r="Y91" i="3" l="1"/>
  <c r="Y94" i="3"/>
  <c r="Y93" i="3"/>
  <c r="Y92" i="3"/>
  <c r="Y98" i="3"/>
  <c r="Y99" i="3"/>
  <c r="Y97" i="3"/>
  <c r="F97" i="3" l="1"/>
  <c r="F97" i="22" s="1"/>
  <c r="F90" i="3"/>
  <c r="F90" i="22" s="1"/>
  <c r="F91" i="3" l="1"/>
  <c r="F91" i="22" s="1"/>
  <c r="F93" i="3"/>
  <c r="F93" i="22" s="1"/>
  <c r="F92" i="3"/>
  <c r="F92" i="22" s="1"/>
  <c r="F94" i="3"/>
  <c r="F94" i="22" s="1"/>
  <c r="J90" i="3"/>
  <c r="J90" i="22" s="1"/>
  <c r="J97" i="3"/>
  <c r="J97" i="22" s="1"/>
  <c r="H97" i="3"/>
  <c r="J92" i="3" l="1"/>
  <c r="J92" i="22" s="1"/>
  <c r="J94" i="3"/>
  <c r="J94" i="22" s="1"/>
  <c r="J91" i="3"/>
  <c r="J91" i="22" s="1"/>
  <c r="J93" i="3"/>
  <c r="J93" i="22" s="1"/>
  <c r="N97" i="3"/>
  <c r="N97" i="22" s="1"/>
  <c r="L97" i="3"/>
  <c r="N90" i="3"/>
  <c r="N90" i="22" s="1"/>
  <c r="N93" i="3" l="1"/>
  <c r="N93" i="22" s="1"/>
  <c r="N92" i="3"/>
  <c r="N92" i="22" s="1"/>
  <c r="N94" i="3"/>
  <c r="N94" i="22" s="1"/>
  <c r="N91" i="3"/>
  <c r="N91" i="22" s="1"/>
  <c r="F99" i="3"/>
  <c r="F99" i="22" s="1"/>
  <c r="P97" i="3"/>
  <c r="H98" i="3"/>
  <c r="R90" i="3"/>
  <c r="R90" i="22" s="1"/>
  <c r="R94" i="3" l="1"/>
  <c r="R94" i="22" s="1"/>
  <c r="R91" i="3"/>
  <c r="R91" i="22" s="1"/>
  <c r="R93" i="3"/>
  <c r="R93" i="22" s="1"/>
  <c r="R92" i="3"/>
  <c r="R92" i="22" s="1"/>
  <c r="J99" i="3"/>
  <c r="J99" i="22" s="1"/>
  <c r="T97" i="3"/>
  <c r="L98" i="3"/>
  <c r="V90" i="3"/>
  <c r="V90" i="22" s="1"/>
  <c r="V92" i="3" l="1"/>
  <c r="V92" i="22" s="1"/>
  <c r="V94" i="3"/>
  <c r="V94" i="22" s="1"/>
  <c r="V91" i="3"/>
  <c r="V91" i="22" s="1"/>
  <c r="V93" i="3"/>
  <c r="V93" i="22" s="1"/>
  <c r="I69" i="3"/>
  <c r="X97" i="3"/>
  <c r="N99" i="3"/>
  <c r="N99" i="22" s="1"/>
  <c r="F98" i="3"/>
  <c r="F98" i="22" s="1"/>
  <c r="P98" i="3"/>
  <c r="I70" i="3" l="1"/>
  <c r="I79" i="3"/>
  <c r="M69" i="3"/>
  <c r="J98" i="3"/>
  <c r="J98" i="22" s="1"/>
  <c r="H99" i="3"/>
  <c r="T98" i="3"/>
  <c r="R99" i="3"/>
  <c r="R99" i="22" s="1"/>
  <c r="M79" i="3" l="1"/>
  <c r="M70" i="3"/>
  <c r="I83" i="3"/>
  <c r="I84" i="3"/>
  <c r="I82" i="3"/>
  <c r="I80" i="3"/>
  <c r="I81" i="3"/>
  <c r="I72" i="3"/>
  <c r="I78" i="3"/>
  <c r="I76" i="3"/>
  <c r="I74" i="3"/>
  <c r="I71" i="3"/>
  <c r="I73" i="3"/>
  <c r="I75" i="3"/>
  <c r="I77" i="3"/>
  <c r="L99" i="3"/>
  <c r="N98" i="3"/>
  <c r="N98" i="22" s="1"/>
  <c r="X98" i="3"/>
  <c r="V99" i="3"/>
  <c r="V99" i="22" s="1"/>
  <c r="Q69" i="3"/>
  <c r="Q70" i="3" l="1"/>
  <c r="Q79" i="3"/>
  <c r="M78" i="3"/>
  <c r="M71" i="3"/>
  <c r="M72" i="3"/>
  <c r="M73" i="3"/>
  <c r="M75" i="3"/>
  <c r="M77" i="3"/>
  <c r="M76" i="3"/>
  <c r="M74" i="3"/>
  <c r="M83" i="3"/>
  <c r="M82" i="3"/>
  <c r="M80" i="3"/>
  <c r="M84" i="3"/>
  <c r="M81" i="3"/>
  <c r="U69" i="3"/>
  <c r="P99" i="3"/>
  <c r="R98" i="3"/>
  <c r="R98" i="22" s="1"/>
  <c r="U70" i="3" l="1"/>
  <c r="U79" i="3"/>
  <c r="Q83" i="3"/>
  <c r="Q82" i="3"/>
  <c r="Q84" i="3"/>
  <c r="Q80" i="3"/>
  <c r="Q81" i="3"/>
  <c r="Q78" i="3"/>
  <c r="Q75" i="3"/>
  <c r="Q77" i="3"/>
  <c r="Q73" i="3"/>
  <c r="Q72" i="3"/>
  <c r="Q74" i="3"/>
  <c r="Q76" i="3"/>
  <c r="Q71" i="3"/>
  <c r="M85" i="3"/>
  <c r="I85" i="3"/>
  <c r="Y69" i="3"/>
  <c r="V98" i="3"/>
  <c r="V98" i="22" s="1"/>
  <c r="F85" i="3"/>
  <c r="F85" i="22" s="1"/>
  <c r="T99" i="3"/>
  <c r="Y79" i="3" l="1"/>
  <c r="Y70" i="3"/>
  <c r="U84" i="3"/>
  <c r="U80" i="3"/>
  <c r="U82" i="3"/>
  <c r="U81" i="3"/>
  <c r="U83" i="3"/>
  <c r="U78" i="3"/>
  <c r="U71" i="3"/>
  <c r="U75" i="3"/>
  <c r="U77" i="3"/>
  <c r="U73" i="3"/>
  <c r="U76" i="3"/>
  <c r="U74" i="3"/>
  <c r="U72" i="3"/>
  <c r="F89" i="3"/>
  <c r="F89" i="22" s="1"/>
  <c r="F87" i="3"/>
  <c r="F87" i="22" s="1"/>
  <c r="F88" i="3"/>
  <c r="F88" i="22" s="1"/>
  <c r="F86" i="3"/>
  <c r="F86" i="22" s="1"/>
  <c r="M88" i="3"/>
  <c r="M86" i="3"/>
  <c r="M89" i="3"/>
  <c r="M87" i="3"/>
  <c r="M68" i="3"/>
  <c r="I88" i="3"/>
  <c r="I86" i="3"/>
  <c r="I89" i="3"/>
  <c r="I87" i="3"/>
  <c r="I68" i="3"/>
  <c r="J85" i="3"/>
  <c r="J85" i="22" s="1"/>
  <c r="X99" i="3"/>
  <c r="F96" i="3"/>
  <c r="F96" i="22" s="1"/>
  <c r="F69" i="3"/>
  <c r="Y78" i="3" l="1"/>
  <c r="Y76" i="3"/>
  <c r="Y71" i="3"/>
  <c r="Y73" i="3"/>
  <c r="Y75" i="3"/>
  <c r="Y77" i="3"/>
  <c r="Y72" i="3"/>
  <c r="Y74" i="3"/>
  <c r="F70" i="3"/>
  <c r="Y83" i="3"/>
  <c r="Y84" i="3"/>
  <c r="Y82" i="3"/>
  <c r="Y80" i="3"/>
  <c r="Y81" i="3"/>
  <c r="J89" i="3"/>
  <c r="J89" i="22" s="1"/>
  <c r="J87" i="3"/>
  <c r="J87" i="22" s="1"/>
  <c r="J88" i="3"/>
  <c r="J88" i="22" s="1"/>
  <c r="J86" i="3"/>
  <c r="J86" i="22" s="1"/>
  <c r="Q85" i="3"/>
  <c r="J96" i="3"/>
  <c r="J96" i="22" s="1"/>
  <c r="F95" i="3"/>
  <c r="F95" i="22" s="1"/>
  <c r="H96" i="3"/>
  <c r="N85" i="3"/>
  <c r="N85" i="22" s="1"/>
  <c r="R97" i="3"/>
  <c r="R97" i="22" s="1"/>
  <c r="J69" i="3"/>
  <c r="J70" i="3" l="1"/>
  <c r="F78" i="3"/>
  <c r="F78" i="22" s="1"/>
  <c r="F79" i="3"/>
  <c r="F79" i="22" s="1"/>
  <c r="F73" i="3"/>
  <c r="F73" i="22" s="1"/>
  <c r="F72" i="3"/>
  <c r="F72" i="22" s="1"/>
  <c r="F75" i="3"/>
  <c r="F75" i="22" s="1"/>
  <c r="F74" i="3"/>
  <c r="F74" i="22" s="1"/>
  <c r="F71" i="3"/>
  <c r="F71" i="22" s="1"/>
  <c r="F76" i="3"/>
  <c r="F76" i="22" s="1"/>
  <c r="F77" i="3"/>
  <c r="F77" i="22" s="1"/>
  <c r="N89" i="3"/>
  <c r="N89" i="22" s="1"/>
  <c r="N87" i="3"/>
  <c r="N87" i="22" s="1"/>
  <c r="N88" i="3"/>
  <c r="N88" i="22" s="1"/>
  <c r="N86" i="3"/>
  <c r="N86" i="22" s="1"/>
  <c r="Q88" i="3"/>
  <c r="Q86" i="3"/>
  <c r="Q89" i="3"/>
  <c r="Q87" i="3"/>
  <c r="Q68" i="3"/>
  <c r="U85" i="3"/>
  <c r="R85" i="3"/>
  <c r="R85" i="22" s="1"/>
  <c r="H85" i="3"/>
  <c r="H90" i="3"/>
  <c r="V97" i="3"/>
  <c r="V97" i="22" s="1"/>
  <c r="L96" i="3"/>
  <c r="J95" i="3"/>
  <c r="J95" i="22" s="1"/>
  <c r="N96" i="3"/>
  <c r="N96" i="22" s="1"/>
  <c r="N69" i="3"/>
  <c r="H69" i="3"/>
  <c r="F82" i="3" l="1"/>
  <c r="F82" i="22" s="1"/>
  <c r="F81" i="3"/>
  <c r="F81" i="22" s="1"/>
  <c r="F83" i="3"/>
  <c r="F83" i="22" s="1"/>
  <c r="F80" i="3"/>
  <c r="F80" i="22" s="1"/>
  <c r="F70" i="22" s="1"/>
  <c r="N70" i="3"/>
  <c r="J78" i="3"/>
  <c r="J78" i="22" s="1"/>
  <c r="J77" i="3"/>
  <c r="J77" i="22" s="1"/>
  <c r="J71" i="3"/>
  <c r="J71" i="22" s="1"/>
  <c r="J79" i="3"/>
  <c r="J79" i="22" s="1"/>
  <c r="J72" i="3"/>
  <c r="J72" i="22" s="1"/>
  <c r="J74" i="3"/>
  <c r="J74" i="22" s="1"/>
  <c r="J76" i="3"/>
  <c r="J76" i="22" s="1"/>
  <c r="J75" i="3"/>
  <c r="J75" i="22" s="1"/>
  <c r="J73" i="3"/>
  <c r="J73" i="22" s="1"/>
  <c r="H79" i="3"/>
  <c r="H70" i="3"/>
  <c r="H93" i="3"/>
  <c r="H92" i="3"/>
  <c r="H94" i="3"/>
  <c r="H91" i="3"/>
  <c r="H88" i="3"/>
  <c r="H86" i="3"/>
  <c r="H89" i="3"/>
  <c r="H87" i="3"/>
  <c r="R89" i="3"/>
  <c r="R89" i="22" s="1"/>
  <c r="R87" i="3"/>
  <c r="R87" i="22" s="1"/>
  <c r="R88" i="3"/>
  <c r="R88" i="22" s="1"/>
  <c r="R86" i="3"/>
  <c r="R86" i="22" s="1"/>
  <c r="U88" i="3"/>
  <c r="U86" i="3"/>
  <c r="U89" i="3"/>
  <c r="U87" i="3"/>
  <c r="U68" i="3"/>
  <c r="Y85" i="3"/>
  <c r="N95" i="3"/>
  <c r="N95" i="22" s="1"/>
  <c r="P96" i="3"/>
  <c r="V85" i="3"/>
  <c r="V85" i="22" s="1"/>
  <c r="L90" i="3"/>
  <c r="L69" i="3"/>
  <c r="R96" i="3"/>
  <c r="R96" i="22" s="1"/>
  <c r="L85" i="3"/>
  <c r="R69" i="3"/>
  <c r="P69" i="3"/>
  <c r="P70" i="3" l="1"/>
  <c r="P79" i="3"/>
  <c r="R70" i="3"/>
  <c r="H80" i="3"/>
  <c r="H71" i="3"/>
  <c r="H73" i="3"/>
  <c r="H77" i="3"/>
  <c r="H75" i="3"/>
  <c r="H72" i="3"/>
  <c r="H74" i="3"/>
  <c r="H76" i="3"/>
  <c r="H78" i="3"/>
  <c r="J83" i="3"/>
  <c r="J83" i="22" s="1"/>
  <c r="J80" i="3"/>
  <c r="J80" i="22" s="1"/>
  <c r="J81" i="3"/>
  <c r="J81" i="22" s="1"/>
  <c r="J82" i="3"/>
  <c r="J82" i="22" s="1"/>
  <c r="L70" i="3"/>
  <c r="L79" i="3"/>
  <c r="H84" i="3"/>
  <c r="H81" i="3"/>
  <c r="H83" i="3"/>
  <c r="H82" i="3"/>
  <c r="N78" i="3"/>
  <c r="N78" i="22" s="1"/>
  <c r="N71" i="3"/>
  <c r="N71" i="22" s="1"/>
  <c r="N75" i="3"/>
  <c r="N75" i="22" s="1"/>
  <c r="N79" i="3"/>
  <c r="N79" i="22" s="1"/>
  <c r="N77" i="3"/>
  <c r="N77" i="22" s="1"/>
  <c r="N72" i="3"/>
  <c r="N72" i="22" s="1"/>
  <c r="N73" i="3"/>
  <c r="N73" i="22" s="1"/>
  <c r="N74" i="3"/>
  <c r="N74" i="22" s="1"/>
  <c r="N76" i="3"/>
  <c r="N76" i="22" s="1"/>
  <c r="L94" i="3"/>
  <c r="L91" i="3"/>
  <c r="L93" i="3"/>
  <c r="L92" i="3"/>
  <c r="Y88" i="3"/>
  <c r="Y86" i="3"/>
  <c r="Y89" i="3"/>
  <c r="Y87" i="3"/>
  <c r="Y68" i="3"/>
  <c r="V89" i="3"/>
  <c r="V89" i="22" s="1"/>
  <c r="V87" i="3"/>
  <c r="V87" i="22" s="1"/>
  <c r="V88" i="3"/>
  <c r="V88" i="22" s="1"/>
  <c r="V86" i="3"/>
  <c r="V86" i="22" s="1"/>
  <c r="L88" i="3"/>
  <c r="L86" i="3"/>
  <c r="L89" i="3"/>
  <c r="L87" i="3"/>
  <c r="V96" i="3"/>
  <c r="V96" i="22" s="1"/>
  <c r="T96" i="3"/>
  <c r="V69" i="3"/>
  <c r="P85" i="3"/>
  <c r="P90" i="3"/>
  <c r="J70" i="22" l="1"/>
  <c r="V70" i="3"/>
  <c r="N81" i="3"/>
  <c r="N81" i="22" s="1"/>
  <c r="N83" i="3"/>
  <c r="N83" i="22" s="1"/>
  <c r="N80" i="3"/>
  <c r="N80" i="22" s="1"/>
  <c r="N82" i="3"/>
  <c r="N82" i="22" s="1"/>
  <c r="L84" i="3"/>
  <c r="L82" i="3"/>
  <c r="L81" i="3"/>
  <c r="L83" i="3"/>
  <c r="R78" i="3"/>
  <c r="R78" i="22" s="1"/>
  <c r="R74" i="3"/>
  <c r="R74" i="22" s="1"/>
  <c r="R76" i="3"/>
  <c r="R76" i="22" s="1"/>
  <c r="R71" i="3"/>
  <c r="R71" i="22" s="1"/>
  <c r="R75" i="3"/>
  <c r="R75" i="22" s="1"/>
  <c r="R79" i="3"/>
  <c r="R79" i="22" s="1"/>
  <c r="R73" i="3"/>
  <c r="R73" i="22" s="1"/>
  <c r="R72" i="3"/>
  <c r="R72" i="22" s="1"/>
  <c r="R77" i="3"/>
  <c r="R77" i="22" s="1"/>
  <c r="L80" i="3"/>
  <c r="L77" i="3"/>
  <c r="L75" i="3"/>
  <c r="L71" i="3"/>
  <c r="L72" i="3"/>
  <c r="L74" i="3"/>
  <c r="L73" i="3"/>
  <c r="L76" i="3"/>
  <c r="L78" i="3"/>
  <c r="P84" i="3"/>
  <c r="P82" i="3"/>
  <c r="P81" i="3"/>
  <c r="P83" i="3"/>
  <c r="P80" i="3"/>
  <c r="P71" i="3"/>
  <c r="P77" i="3"/>
  <c r="P73" i="3"/>
  <c r="P75" i="3"/>
  <c r="P78" i="3"/>
  <c r="P72" i="3"/>
  <c r="P76" i="3"/>
  <c r="P74" i="3"/>
  <c r="P88" i="3"/>
  <c r="P86" i="3"/>
  <c r="P89" i="3"/>
  <c r="P87" i="3"/>
  <c r="P92" i="3"/>
  <c r="P94" i="3"/>
  <c r="P91" i="3"/>
  <c r="P93" i="3"/>
  <c r="R95" i="3"/>
  <c r="R95" i="22" s="1"/>
  <c r="H95" i="3"/>
  <c r="H68" i="3" s="1"/>
  <c r="T90" i="3"/>
  <c r="X96" i="3"/>
  <c r="T85" i="3"/>
  <c r="T69" i="3"/>
  <c r="N70" i="22" l="1"/>
  <c r="R83" i="3"/>
  <c r="R83" i="22" s="1"/>
  <c r="R80" i="3"/>
  <c r="R80" i="22" s="1"/>
  <c r="R82" i="3"/>
  <c r="R82" i="22" s="1"/>
  <c r="R81" i="3"/>
  <c r="R81" i="22" s="1"/>
  <c r="V78" i="3"/>
  <c r="V78" i="22" s="1"/>
  <c r="V75" i="3"/>
  <c r="V75" i="22" s="1"/>
  <c r="V72" i="3"/>
  <c r="V72" i="22" s="1"/>
  <c r="V77" i="3"/>
  <c r="V77" i="22" s="1"/>
  <c r="V74" i="3"/>
  <c r="V74" i="22" s="1"/>
  <c r="V79" i="3"/>
  <c r="V79" i="22" s="1"/>
  <c r="V76" i="3"/>
  <c r="V76" i="22" s="1"/>
  <c r="V73" i="3"/>
  <c r="V73" i="22" s="1"/>
  <c r="V71" i="3"/>
  <c r="V71" i="22" s="1"/>
  <c r="T70" i="3"/>
  <c r="T79" i="3"/>
  <c r="T88" i="3"/>
  <c r="T86" i="3"/>
  <c r="T89" i="3"/>
  <c r="T87" i="3"/>
  <c r="T93" i="3"/>
  <c r="T92" i="3"/>
  <c r="T94" i="3"/>
  <c r="T91" i="3"/>
  <c r="V95" i="3"/>
  <c r="V95" i="22" s="1"/>
  <c r="L95" i="3"/>
  <c r="L68" i="3" s="1"/>
  <c r="X85" i="3"/>
  <c r="X90" i="3"/>
  <c r="X69" i="3"/>
  <c r="R70" i="22" l="1"/>
  <c r="T84" i="3"/>
  <c r="T81" i="3"/>
  <c r="T83" i="3"/>
  <c r="T82" i="3"/>
  <c r="V80" i="3"/>
  <c r="V80" i="22" s="1"/>
  <c r="V83" i="3"/>
  <c r="V83" i="22" s="1"/>
  <c r="V81" i="3"/>
  <c r="V81" i="22" s="1"/>
  <c r="V82" i="3"/>
  <c r="V82" i="22" s="1"/>
  <c r="X79" i="3"/>
  <c r="X70" i="3"/>
  <c r="T80" i="3"/>
  <c r="T77" i="3"/>
  <c r="T71" i="3"/>
  <c r="T75" i="3"/>
  <c r="T73" i="3"/>
  <c r="T72" i="3"/>
  <c r="T74" i="3"/>
  <c r="T76" i="3"/>
  <c r="T78" i="3"/>
  <c r="X88" i="3"/>
  <c r="X86" i="3"/>
  <c r="X89" i="3"/>
  <c r="X87" i="3"/>
  <c r="X94" i="3"/>
  <c r="X91" i="3"/>
  <c r="X93" i="3"/>
  <c r="X92" i="3"/>
  <c r="P95" i="3"/>
  <c r="P68" i="3" s="1"/>
  <c r="V70" i="22" l="1"/>
  <c r="X80" i="3"/>
  <c r="X77" i="3"/>
  <c r="X75" i="3"/>
  <c r="X73" i="3"/>
  <c r="X71" i="3"/>
  <c r="X72" i="3"/>
  <c r="X74" i="3"/>
  <c r="X76" i="3"/>
  <c r="X78" i="3"/>
  <c r="X84" i="3"/>
  <c r="X81" i="3"/>
  <c r="X83" i="3"/>
  <c r="X82" i="3"/>
  <c r="T95" i="3"/>
  <c r="T68" i="3" s="1"/>
  <c r="X95" i="3" l="1"/>
  <c r="X68" i="3" s="1"/>
  <c r="L51" i="6" l="1"/>
  <c r="K51" i="6"/>
  <c r="J51" i="6"/>
  <c r="I51" i="6"/>
  <c r="H51" i="6"/>
  <c r="G51" i="6"/>
  <c r="F51" i="6"/>
  <c r="E51" i="6"/>
  <c r="D51" i="6"/>
  <c r="L42" i="6"/>
  <c r="K42" i="6"/>
  <c r="J42" i="6"/>
  <c r="I42" i="6"/>
  <c r="H42" i="6"/>
  <c r="G42" i="6"/>
  <c r="F42" i="6"/>
  <c r="E42" i="6"/>
  <c r="D42" i="6"/>
  <c r="L9" i="6"/>
  <c r="K9" i="6"/>
  <c r="J9" i="6"/>
  <c r="I9" i="6"/>
  <c r="H9" i="6"/>
  <c r="G9" i="6"/>
  <c r="F9" i="6"/>
  <c r="E9" i="6"/>
  <c r="D9" i="6"/>
  <c r="C51" i="6"/>
  <c r="C42" i="6"/>
  <c r="C9" i="6"/>
  <c r="B51" i="6"/>
  <c r="B42" i="6"/>
  <c r="B9" i="6"/>
  <c r="B41" i="6" l="1"/>
  <c r="C41" i="6" l="1"/>
  <c r="D41" i="6"/>
  <c r="B13" i="6"/>
  <c r="C13" i="6"/>
  <c r="E41" i="6" l="1"/>
  <c r="C56" i="6"/>
  <c r="D56" i="6"/>
  <c r="F41" i="6" l="1"/>
  <c r="D13" i="6"/>
  <c r="G41" i="6" l="1"/>
  <c r="E13" i="6"/>
  <c r="E56" i="6"/>
  <c r="F56" i="6" l="1"/>
  <c r="H41" i="6"/>
  <c r="F13" i="6"/>
  <c r="I41" i="6" l="1"/>
  <c r="G56" i="6"/>
  <c r="G13" i="6"/>
  <c r="H56" i="6" l="1"/>
  <c r="H13" i="6"/>
  <c r="J41" i="6"/>
  <c r="I56" i="6" l="1"/>
  <c r="K41" i="6"/>
  <c r="I13" i="6"/>
  <c r="J13" i="6" l="1"/>
  <c r="J56" i="6"/>
  <c r="L41" i="6"/>
  <c r="K13" i="6" l="1"/>
  <c r="K56" i="6"/>
  <c r="L56" i="6" l="1"/>
  <c r="L13" i="6"/>
  <c r="B56" i="6" l="1"/>
  <c r="B34" i="6" l="1"/>
  <c r="B38" i="6" l="1"/>
  <c r="B26" i="6" l="1"/>
  <c r="B12" i="6"/>
  <c r="B27" i="6"/>
  <c r="B35" i="6"/>
  <c r="B24" i="6"/>
  <c r="C27" i="6" l="1"/>
  <c r="D35" i="6" l="1"/>
  <c r="C12" i="6"/>
  <c r="C35" i="6"/>
  <c r="C38" i="6"/>
  <c r="C24" i="6"/>
  <c r="C26" i="6"/>
  <c r="C34" i="6"/>
  <c r="C21" i="6"/>
  <c r="D34" i="6"/>
  <c r="D26" i="6"/>
  <c r="C11" i="6"/>
  <c r="C25" i="6"/>
  <c r="B39" i="6"/>
  <c r="B25" i="6"/>
  <c r="B21" i="6"/>
  <c r="B8" i="6"/>
  <c r="B7" i="6"/>
  <c r="C39" i="6"/>
  <c r="B11" i="6"/>
  <c r="D24" i="6" l="1"/>
  <c r="C31" i="6"/>
  <c r="C33" i="6"/>
  <c r="D27" i="6"/>
  <c r="C8" i="6"/>
  <c r="B36" i="6"/>
  <c r="B31" i="6"/>
  <c r="B32" i="6"/>
  <c r="B33" i="6"/>
  <c r="D12" i="6"/>
  <c r="E38" i="6"/>
  <c r="D38" i="6"/>
  <c r="E27" i="6"/>
  <c r="E12" i="6"/>
  <c r="E35" i="6"/>
  <c r="C23" i="6"/>
  <c r="B37" i="6"/>
  <c r="B23" i="6"/>
  <c r="B40" i="6"/>
  <c r="E34" i="6" l="1"/>
  <c r="C7" i="6"/>
  <c r="C36" i="6"/>
  <c r="C32" i="6"/>
  <c r="E24" i="6"/>
  <c r="C30" i="6"/>
  <c r="B30" i="6"/>
  <c r="B29" i="6" s="1"/>
  <c r="F34" i="6"/>
  <c r="C40" i="6"/>
  <c r="F38" i="6"/>
  <c r="F35" i="6"/>
  <c r="D8" i="6"/>
  <c r="D11" i="6"/>
  <c r="D25" i="6"/>
  <c r="D21" i="6"/>
  <c r="D31" i="6"/>
  <c r="D39" i="6"/>
  <c r="D33" i="6"/>
  <c r="D36" i="6"/>
  <c r="D7" i="6"/>
  <c r="D32" i="6"/>
  <c r="C37" i="6"/>
  <c r="E26" i="6" l="1"/>
  <c r="F27" i="6"/>
  <c r="F26" i="6"/>
  <c r="F24" i="6"/>
  <c r="C29" i="6"/>
  <c r="F12" i="6"/>
  <c r="B5" i="6"/>
  <c r="G26" i="6"/>
  <c r="C5" i="6"/>
  <c r="C10" i="6"/>
  <c r="D37" i="6"/>
  <c r="G38" i="6"/>
  <c r="G12" i="6"/>
  <c r="G35" i="6"/>
  <c r="G27" i="6"/>
  <c r="G24" i="6"/>
  <c r="G34" i="6"/>
  <c r="E8" i="6"/>
  <c r="D40" i="6"/>
  <c r="E39" i="6"/>
  <c r="E33" i="6"/>
  <c r="D23" i="6"/>
  <c r="E32" i="6"/>
  <c r="E31" i="6"/>
  <c r="E21" i="6"/>
  <c r="E36" i="6"/>
  <c r="E11" i="6"/>
  <c r="E7" i="6"/>
  <c r="E25" i="6"/>
  <c r="D30" i="6"/>
  <c r="C19" i="6"/>
  <c r="B19" i="6"/>
  <c r="B20" i="6"/>
  <c r="B6" i="6"/>
  <c r="B10" i="6"/>
  <c r="D29" i="6" l="1"/>
  <c r="H38" i="6"/>
  <c r="H34" i="6"/>
  <c r="B4" i="6"/>
  <c r="H26" i="6"/>
  <c r="H27" i="6"/>
  <c r="H12" i="6"/>
  <c r="H35" i="6"/>
  <c r="F11" i="6"/>
  <c r="D5" i="6"/>
  <c r="F36" i="6"/>
  <c r="F7" i="6"/>
  <c r="E40" i="6"/>
  <c r="F25" i="6"/>
  <c r="F39" i="6"/>
  <c r="F33" i="6"/>
  <c r="E23" i="6"/>
  <c r="F32" i="6"/>
  <c r="E30" i="6"/>
  <c r="F21" i="6"/>
  <c r="F31" i="6"/>
  <c r="F8" i="6"/>
  <c r="B18" i="6"/>
  <c r="C20" i="6" l="1"/>
  <c r="C18" i="6"/>
  <c r="C6" i="6"/>
  <c r="C4" i="6" s="1"/>
  <c r="H24" i="6"/>
  <c r="I35" i="6"/>
  <c r="I26" i="6"/>
  <c r="I38" i="6"/>
  <c r="I12" i="6"/>
  <c r="I34" i="6"/>
  <c r="D10" i="6"/>
  <c r="G11" i="6"/>
  <c r="F30" i="6"/>
  <c r="G21" i="6"/>
  <c r="G31" i="6"/>
  <c r="G36" i="6"/>
  <c r="G32" i="6"/>
  <c r="C17" i="6"/>
  <c r="G25" i="6"/>
  <c r="F40" i="6"/>
  <c r="G39" i="6"/>
  <c r="E5" i="6"/>
  <c r="D6" i="6"/>
  <c r="D4" i="6" s="1"/>
  <c r="D19" i="6"/>
  <c r="D20" i="6"/>
  <c r="E37" i="6"/>
  <c r="E29" i="6" s="1"/>
  <c r="G8" i="6"/>
  <c r="G7" i="6"/>
  <c r="F23" i="6"/>
  <c r="G33" i="6"/>
  <c r="B22" i="6"/>
  <c r="I27" i="6" l="1"/>
  <c r="I24" i="6"/>
  <c r="B17" i="6"/>
  <c r="J12" i="6"/>
  <c r="C28" i="6"/>
  <c r="E6" i="6"/>
  <c r="E4" i="6" s="1"/>
  <c r="D18" i="6"/>
  <c r="G23" i="6"/>
  <c r="H31" i="6"/>
  <c r="H32" i="6"/>
  <c r="H39" i="6"/>
  <c r="H7" i="6"/>
  <c r="H36" i="6"/>
  <c r="H25" i="6"/>
  <c r="F5" i="6"/>
  <c r="H21" i="6"/>
  <c r="H11" i="6"/>
  <c r="E19" i="6"/>
  <c r="H33" i="6"/>
  <c r="G30" i="6"/>
  <c r="E10" i="6"/>
  <c r="F37" i="6"/>
  <c r="F29" i="6" s="1"/>
  <c r="G40" i="6"/>
  <c r="H8" i="6"/>
  <c r="E20" i="6"/>
  <c r="B28" i="6"/>
  <c r="J34" i="6" l="1"/>
  <c r="C22" i="6"/>
  <c r="C16" i="6" s="1"/>
  <c r="B16" i="6"/>
  <c r="J24" i="6"/>
  <c r="J35" i="6"/>
  <c r="J27" i="6"/>
  <c r="J38" i="6"/>
  <c r="K12" i="6"/>
  <c r="K24" i="6"/>
  <c r="G37" i="6"/>
  <c r="G29" i="6" s="1"/>
  <c r="K35" i="6"/>
  <c r="K26" i="6"/>
  <c r="I25" i="6"/>
  <c r="F6" i="6"/>
  <c r="D17" i="6"/>
  <c r="F20" i="6"/>
  <c r="I39" i="6"/>
  <c r="D22" i="6"/>
  <c r="G5" i="6"/>
  <c r="H23" i="6"/>
  <c r="I36" i="6"/>
  <c r="I31" i="6"/>
  <c r="F19" i="6"/>
  <c r="F10" i="6"/>
  <c r="H30" i="6"/>
  <c r="I11" i="6"/>
  <c r="I8" i="6"/>
  <c r="I7" i="6"/>
  <c r="I33" i="6"/>
  <c r="I32" i="6"/>
  <c r="H40" i="6"/>
  <c r="E18" i="6"/>
  <c r="I21" i="6"/>
  <c r="F4" i="6" l="1"/>
  <c r="J26" i="6"/>
  <c r="K34" i="6"/>
  <c r="K27" i="6"/>
  <c r="L26" i="6"/>
  <c r="L12" i="6"/>
  <c r="K38" i="6"/>
  <c r="C52" i="6"/>
  <c r="C47" i="6"/>
  <c r="J36" i="6"/>
  <c r="E22" i="6"/>
  <c r="F18" i="6"/>
  <c r="C45" i="6"/>
  <c r="C46" i="6"/>
  <c r="J25" i="6"/>
  <c r="J39" i="6"/>
  <c r="G19" i="6"/>
  <c r="E17" i="6"/>
  <c r="H37" i="6"/>
  <c r="H29" i="6" s="1"/>
  <c r="C55" i="6"/>
  <c r="J7" i="6"/>
  <c r="I23" i="6"/>
  <c r="I30" i="6"/>
  <c r="D28" i="6"/>
  <c r="D16" i="6" s="1"/>
  <c r="J8" i="6"/>
  <c r="J11" i="6"/>
  <c r="J32" i="6"/>
  <c r="G20" i="6"/>
  <c r="G6" i="6"/>
  <c r="G4" i="6" s="1"/>
  <c r="J21" i="6"/>
  <c r="J31" i="6"/>
  <c r="I40" i="6"/>
  <c r="H5" i="6"/>
  <c r="G10" i="6"/>
  <c r="J33" i="6"/>
  <c r="B48" i="6"/>
  <c r="B45" i="6"/>
  <c r="B49" i="6"/>
  <c r="B50" i="6"/>
  <c r="B46" i="6"/>
  <c r="B54" i="6"/>
  <c r="B47" i="6"/>
  <c r="B55" i="6"/>
  <c r="B52" i="6"/>
  <c r="C44" i="6" l="1"/>
  <c r="L35" i="6"/>
  <c r="B44" i="6"/>
  <c r="L38" i="6"/>
  <c r="C54" i="6"/>
  <c r="C48" i="6"/>
  <c r="H19" i="6"/>
  <c r="J40" i="6"/>
  <c r="I5" i="6"/>
  <c r="K32" i="6"/>
  <c r="J30" i="6"/>
  <c r="K7" i="6"/>
  <c r="K33" i="6"/>
  <c r="E28" i="6"/>
  <c r="E16" i="6" s="1"/>
  <c r="H10" i="6"/>
  <c r="F22" i="6"/>
  <c r="H20" i="6"/>
  <c r="K8" i="6"/>
  <c r="J23" i="6"/>
  <c r="K39" i="6"/>
  <c r="I37" i="6"/>
  <c r="I29" i="6" s="1"/>
  <c r="K25" i="6"/>
  <c r="K11" i="6"/>
  <c r="H6" i="6"/>
  <c r="F17" i="6"/>
  <c r="G18" i="6"/>
  <c r="K36" i="6"/>
  <c r="K21" i="6"/>
  <c r="K31" i="6"/>
  <c r="H4" i="6" l="1"/>
  <c r="L27" i="6"/>
  <c r="L24" i="6"/>
  <c r="L34" i="6"/>
  <c r="C50" i="6"/>
  <c r="C49" i="6"/>
  <c r="K37" i="6"/>
  <c r="G17" i="6"/>
  <c r="L8" i="6"/>
  <c r="D49" i="6"/>
  <c r="L31" i="6"/>
  <c r="D54" i="6"/>
  <c r="D55" i="6"/>
  <c r="J37" i="6"/>
  <c r="J29" i="6" s="1"/>
  <c r="D46" i="6"/>
  <c r="I19" i="6"/>
  <c r="L36" i="6"/>
  <c r="D44" i="6"/>
  <c r="K30" i="6"/>
  <c r="J5" i="6"/>
  <c r="D45" i="6"/>
  <c r="D52" i="6"/>
  <c r="H18" i="6"/>
  <c r="F28" i="6"/>
  <c r="F16" i="6" s="1"/>
  <c r="L33" i="6"/>
  <c r="G22" i="6"/>
  <c r="L21" i="6"/>
  <c r="D48" i="6"/>
  <c r="I20" i="6"/>
  <c r="L39" i="6"/>
  <c r="I6" i="6"/>
  <c r="L11" i="6"/>
  <c r="D50" i="6"/>
  <c r="K23" i="6"/>
  <c r="K40" i="6"/>
  <c r="D47" i="6"/>
  <c r="L25" i="6"/>
  <c r="L32" i="6"/>
  <c r="L7" i="6"/>
  <c r="I10" i="6"/>
  <c r="I4" i="6" s="1"/>
  <c r="K29" i="6" l="1"/>
  <c r="I18" i="6"/>
  <c r="E55" i="6"/>
  <c r="E47" i="6"/>
  <c r="E44" i="6"/>
  <c r="E45" i="6"/>
  <c r="K5" i="6"/>
  <c r="E46" i="6"/>
  <c r="J20" i="6"/>
  <c r="E54" i="6"/>
  <c r="J10" i="6"/>
  <c r="H22" i="6"/>
  <c r="L30" i="6"/>
  <c r="L40" i="6"/>
  <c r="H17" i="6"/>
  <c r="E49" i="6"/>
  <c r="G28" i="6"/>
  <c r="G16" i="6" s="1"/>
  <c r="E52" i="6"/>
  <c r="J6" i="6"/>
  <c r="J4" i="6" s="1"/>
  <c r="J19" i="6"/>
  <c r="E48" i="6"/>
  <c r="L23" i="6"/>
  <c r="E50" i="6"/>
  <c r="L37" i="6" l="1"/>
  <c r="L29" i="6" s="1"/>
  <c r="F49" i="6"/>
  <c r="F52" i="6"/>
  <c r="K10" i="6"/>
  <c r="F47" i="6"/>
  <c r="K20" i="6"/>
  <c r="J18" i="6"/>
  <c r="L5" i="6"/>
  <c r="F44" i="6"/>
  <c r="F54" i="6"/>
  <c r="F55" i="6"/>
  <c r="I22" i="6"/>
  <c r="F46" i="6"/>
  <c r="I17" i="6"/>
  <c r="K6" i="6"/>
  <c r="K4" i="6" s="1"/>
  <c r="K19" i="6"/>
  <c r="F45" i="6"/>
  <c r="H28" i="6"/>
  <c r="H16" i="6" s="1"/>
  <c r="F48" i="6"/>
  <c r="F50" i="6"/>
  <c r="C53" i="6" l="1"/>
  <c r="C43" i="6" s="1"/>
  <c r="C58" i="6" s="1"/>
  <c r="J22" i="6"/>
  <c r="G48" i="6"/>
  <c r="J17" i="6"/>
  <c r="G45" i="6"/>
  <c r="L19" i="6"/>
  <c r="G44" i="6"/>
  <c r="L6" i="6"/>
  <c r="L4" i="6" s="1"/>
  <c r="G46" i="6"/>
  <c r="G50" i="6"/>
  <c r="G54" i="6"/>
  <c r="G52" i="6"/>
  <c r="G49" i="6"/>
  <c r="L10" i="6"/>
  <c r="G47" i="6"/>
  <c r="K18" i="6"/>
  <c r="L20" i="6"/>
  <c r="G55" i="6"/>
  <c r="I28" i="6"/>
  <c r="I16" i="6" s="1"/>
  <c r="B53" i="6"/>
  <c r="B43" i="6" s="1"/>
  <c r="B58" i="6" s="1"/>
  <c r="H48" i="6" l="1"/>
  <c r="H55" i="6"/>
  <c r="H54" i="6"/>
  <c r="K22" i="6"/>
  <c r="H44" i="6"/>
  <c r="K17" i="6"/>
  <c r="H45" i="6"/>
  <c r="J28" i="6"/>
  <c r="J16" i="6" s="1"/>
  <c r="H46" i="6"/>
  <c r="L18" i="6"/>
  <c r="H52" i="6"/>
  <c r="H47" i="6"/>
  <c r="H49" i="6"/>
  <c r="H50" i="6"/>
  <c r="I52" i="6" l="1"/>
  <c r="D53" i="6"/>
  <c r="D43" i="6" s="1"/>
  <c r="D58" i="6" s="1"/>
  <c r="L17" i="6"/>
  <c r="I54" i="6"/>
  <c r="I48" i="6"/>
  <c r="I44" i="6"/>
  <c r="I49" i="6"/>
  <c r="I46" i="6"/>
  <c r="I47" i="6"/>
  <c r="L22" i="6"/>
  <c r="I55" i="6"/>
  <c r="I50" i="6"/>
  <c r="K28" i="6"/>
  <c r="K16" i="6" s="1"/>
  <c r="I45" i="6"/>
  <c r="J48" i="6" l="1"/>
  <c r="J44" i="6"/>
  <c r="J54" i="6"/>
  <c r="J46" i="6"/>
  <c r="J49" i="6"/>
  <c r="J47" i="6"/>
  <c r="J55" i="6"/>
  <c r="J50" i="6"/>
  <c r="J52" i="6"/>
  <c r="J45" i="6"/>
  <c r="L28" i="6"/>
  <c r="L16" i="6" s="1"/>
  <c r="E53" i="6"/>
  <c r="E43" i="6" s="1"/>
  <c r="E58" i="6" s="1"/>
  <c r="C60" i="6"/>
  <c r="B60" i="6"/>
  <c r="K54" i="6" l="1"/>
  <c r="K47" i="6"/>
  <c r="K48" i="6"/>
  <c r="K45" i="6"/>
  <c r="K46" i="6"/>
  <c r="K55" i="6"/>
  <c r="K50" i="6"/>
  <c r="K49" i="6"/>
  <c r="K44" i="6"/>
  <c r="K52" i="6"/>
  <c r="F53" i="6"/>
  <c r="F43" i="6" s="1"/>
  <c r="F58" i="6" s="1"/>
  <c r="D60" i="6" l="1"/>
  <c r="L50" i="6"/>
  <c r="L52" i="6"/>
  <c r="L44" i="6"/>
  <c r="L55" i="6"/>
  <c r="L49" i="6"/>
  <c r="L47" i="6"/>
  <c r="L54" i="6"/>
  <c r="L45" i="6"/>
  <c r="L46" i="6"/>
  <c r="G53" i="6"/>
  <c r="G43" i="6" s="1"/>
  <c r="G58" i="6" s="1"/>
  <c r="L48" i="6"/>
  <c r="E60" i="6" l="1"/>
  <c r="H53" i="6"/>
  <c r="H43" i="6" s="1"/>
  <c r="H58" i="6" s="1"/>
  <c r="F60" i="6" l="1"/>
  <c r="I53" i="6"/>
  <c r="I43" i="6" s="1"/>
  <c r="I58" i="6" s="1"/>
  <c r="J53" i="6" l="1"/>
  <c r="J43" i="6" s="1"/>
  <c r="J58" i="6" s="1"/>
  <c r="K53" i="6" l="1"/>
  <c r="K43" i="6" s="1"/>
  <c r="K58" i="6" s="1"/>
  <c r="G60" i="6"/>
  <c r="H60" i="6"/>
  <c r="L53" i="6" l="1"/>
  <c r="L43" i="6" s="1"/>
  <c r="L58" i="6" s="1"/>
  <c r="I60" i="6"/>
  <c r="J60" i="6" l="1"/>
  <c r="K60" i="6" l="1"/>
  <c r="L60" i="6" l="1"/>
  <c r="W51" i="6" l="1"/>
  <c r="V51" i="6"/>
  <c r="U51" i="6"/>
  <c r="T51" i="6"/>
  <c r="S51" i="6"/>
  <c r="R51" i="6"/>
  <c r="Q51" i="6"/>
  <c r="P51" i="6"/>
  <c r="O51" i="6"/>
  <c r="N51" i="6"/>
  <c r="W42" i="6"/>
  <c r="V42" i="6"/>
  <c r="U42" i="6"/>
  <c r="T42" i="6"/>
  <c r="S42" i="6"/>
  <c r="R42" i="6"/>
  <c r="Q42" i="6"/>
  <c r="P42" i="6"/>
  <c r="O42" i="6"/>
  <c r="N42" i="6"/>
  <c r="W9" i="6"/>
  <c r="V9" i="6"/>
  <c r="U9" i="6"/>
  <c r="T9" i="6"/>
  <c r="S9" i="6"/>
  <c r="R9" i="6"/>
  <c r="Q9" i="6"/>
  <c r="P9" i="6"/>
  <c r="O9" i="6"/>
  <c r="N9" i="6"/>
  <c r="M51" i="6"/>
  <c r="M42" i="6"/>
  <c r="M9" i="6"/>
  <c r="M41" i="6" l="1"/>
  <c r="N41" i="6" l="1"/>
  <c r="M13" i="6" l="1"/>
  <c r="O41" i="6" l="1"/>
  <c r="N56" i="6"/>
  <c r="O56" i="6"/>
  <c r="P41" i="6" l="1"/>
  <c r="N13" i="6"/>
  <c r="O13" i="6"/>
  <c r="Q41" i="6" l="1"/>
  <c r="R41" i="6"/>
  <c r="P13" i="6"/>
  <c r="P56" i="6"/>
  <c r="Q56" i="6" l="1"/>
  <c r="S41" i="6" l="1"/>
  <c r="R13" i="6"/>
  <c r="R56" i="6"/>
  <c r="T41" i="6" l="1"/>
  <c r="Q13" i="6"/>
  <c r="S56" i="6"/>
  <c r="U41" i="6" l="1"/>
  <c r="T56" i="6" l="1"/>
  <c r="S13" i="6"/>
  <c r="U56" i="6"/>
  <c r="W41" i="6"/>
  <c r="T13" i="6" l="1"/>
  <c r="V41" i="6"/>
  <c r="U13" i="6" l="1"/>
  <c r="V56" i="6"/>
  <c r="W56" i="6"/>
  <c r="V13" i="6" l="1"/>
  <c r="W13" i="6" l="1"/>
  <c r="M56" i="6"/>
  <c r="M34" i="6" l="1"/>
  <c r="M38" i="6"/>
  <c r="M24" i="6" l="1"/>
  <c r="M12" i="6"/>
  <c r="N26" i="6"/>
  <c r="N27" i="6"/>
  <c r="N24" i="6"/>
  <c r="M27" i="6"/>
  <c r="M35" i="6"/>
  <c r="M26" i="6"/>
  <c r="N38" i="6" l="1"/>
  <c r="N12" i="6"/>
  <c r="N34" i="6" l="1"/>
  <c r="N35" i="6"/>
  <c r="M32" i="6"/>
  <c r="M7" i="6"/>
  <c r="M36" i="6"/>
  <c r="O27" i="6"/>
  <c r="O26" i="6" l="1"/>
  <c r="O35" i="6"/>
  <c r="M31" i="6"/>
  <c r="O12" i="6"/>
  <c r="M25" i="6"/>
  <c r="M21" i="6"/>
  <c r="M11" i="6"/>
  <c r="M33" i="6"/>
  <c r="M8" i="6"/>
  <c r="P34" i="6"/>
  <c r="M39" i="6"/>
  <c r="P35" i="6"/>
  <c r="P26" i="6"/>
  <c r="O38" i="6"/>
  <c r="O34" i="6"/>
  <c r="P24" i="6"/>
  <c r="M37" i="6"/>
  <c r="M40" i="6"/>
  <c r="P12" i="6" l="1"/>
  <c r="P27" i="6"/>
  <c r="N21" i="6"/>
  <c r="O24" i="6"/>
  <c r="M30" i="6"/>
  <c r="O25" i="6"/>
  <c r="M23" i="6"/>
  <c r="O11" i="6"/>
  <c r="N25" i="6"/>
  <c r="O7" i="6"/>
  <c r="Q34" i="6"/>
  <c r="Q35" i="6"/>
  <c r="P38" i="6"/>
  <c r="N11" i="6"/>
  <c r="O39" i="6"/>
  <c r="M5" i="6"/>
  <c r="N32" i="6" l="1"/>
  <c r="O21" i="6"/>
  <c r="N40" i="6"/>
  <c r="N39" i="6"/>
  <c r="Q27" i="6"/>
  <c r="Q12" i="6"/>
  <c r="O36" i="6"/>
  <c r="Q24" i="6"/>
  <c r="N36" i="6"/>
  <c r="N33" i="6"/>
  <c r="N31" i="6"/>
  <c r="N7" i="6"/>
  <c r="N8" i="6"/>
  <c r="M29" i="6"/>
  <c r="R34" i="6"/>
  <c r="P39" i="6"/>
  <c r="R24" i="6"/>
  <c r="P7" i="6"/>
  <c r="R27" i="6"/>
  <c r="Q38" i="6"/>
  <c r="O30" i="6"/>
  <c r="N30" i="6"/>
  <c r="O37" i="6"/>
  <c r="N10" i="6"/>
  <c r="N19" i="6"/>
  <c r="O40" i="6"/>
  <c r="M19" i="6"/>
  <c r="M20" i="6"/>
  <c r="M6" i="6"/>
  <c r="M10" i="6"/>
  <c r="Q26" i="6" l="1"/>
  <c r="O8" i="6"/>
  <c r="O33" i="6"/>
  <c r="O32" i="6"/>
  <c r="O31" i="6"/>
  <c r="O29" i="6" s="1"/>
  <c r="N5" i="6"/>
  <c r="P36" i="6"/>
  <c r="N23" i="6"/>
  <c r="N37" i="6"/>
  <c r="N29" i="6" s="1"/>
  <c r="R26" i="6"/>
  <c r="R38" i="6"/>
  <c r="P25" i="6"/>
  <c r="R12" i="6"/>
  <c r="M4" i="6"/>
  <c r="Q25" i="6"/>
  <c r="Q39" i="6"/>
  <c r="S34" i="6"/>
  <c r="Q7" i="6"/>
  <c r="Q11" i="6"/>
  <c r="S24" i="6"/>
  <c r="O5" i="6"/>
  <c r="P40" i="6"/>
  <c r="P30" i="6"/>
  <c r="M18" i="6"/>
  <c r="Q33" i="6" l="1"/>
  <c r="P32" i="6"/>
  <c r="P21" i="6"/>
  <c r="P33" i="6"/>
  <c r="N20" i="6"/>
  <c r="P31" i="6"/>
  <c r="O23" i="6"/>
  <c r="Q32" i="6"/>
  <c r="P8" i="6"/>
  <c r="P11" i="6"/>
  <c r="N6" i="6"/>
  <c r="N4" i="6" s="1"/>
  <c r="R35" i="6"/>
  <c r="S12" i="6"/>
  <c r="Q8" i="6"/>
  <c r="P23" i="6"/>
  <c r="T34" i="6"/>
  <c r="S38" i="6"/>
  <c r="S35" i="6"/>
  <c r="Q30" i="6"/>
  <c r="O10" i="6"/>
  <c r="R25" i="6"/>
  <c r="Q40" i="6"/>
  <c r="P5" i="6"/>
  <c r="O6" i="6"/>
  <c r="O4" i="6" s="1"/>
  <c r="P37" i="6"/>
  <c r="R7" i="6"/>
  <c r="M17" i="6"/>
  <c r="M22" i="6"/>
  <c r="Q23" i="6" l="1"/>
  <c r="P29" i="6"/>
  <c r="S27" i="6"/>
  <c r="Q36" i="6"/>
  <c r="T27" i="6"/>
  <c r="O20" i="6"/>
  <c r="Q31" i="6"/>
  <c r="N18" i="6"/>
  <c r="Q21" i="6"/>
  <c r="S26" i="6"/>
  <c r="O19" i="6"/>
  <c r="T35" i="6"/>
  <c r="R31" i="6"/>
  <c r="T26" i="6"/>
  <c r="R33" i="6"/>
  <c r="T12" i="6"/>
  <c r="T38" i="6"/>
  <c r="U35" i="6"/>
  <c r="S7" i="6"/>
  <c r="S8" i="6"/>
  <c r="R23" i="6"/>
  <c r="R30" i="6"/>
  <c r="P6" i="6"/>
  <c r="S39" i="6"/>
  <c r="Q5" i="6"/>
  <c r="P10" i="6"/>
  <c r="Q37" i="6"/>
  <c r="R40" i="6"/>
  <c r="M28" i="6"/>
  <c r="Q29" i="6" l="1"/>
  <c r="P4" i="6"/>
  <c r="T24" i="6"/>
  <c r="S36" i="6"/>
  <c r="R39" i="6"/>
  <c r="R21" i="6"/>
  <c r="P20" i="6"/>
  <c r="R32" i="6"/>
  <c r="P19" i="6"/>
  <c r="O18" i="6"/>
  <c r="R36" i="6"/>
  <c r="N22" i="6"/>
  <c r="R8" i="6"/>
  <c r="N17" i="6"/>
  <c r="R11" i="6"/>
  <c r="U24" i="6"/>
  <c r="S32" i="6"/>
  <c r="M16" i="6"/>
  <c r="U26" i="6"/>
  <c r="T25" i="6"/>
  <c r="V26" i="6"/>
  <c r="U34" i="6"/>
  <c r="V12" i="6"/>
  <c r="U38" i="6"/>
  <c r="S11" i="6"/>
  <c r="T11" i="6"/>
  <c r="S30" i="6"/>
  <c r="Q6" i="6"/>
  <c r="O17" i="6"/>
  <c r="O22" i="6"/>
  <c r="R5" i="6"/>
  <c r="Q10" i="6"/>
  <c r="T7" i="6"/>
  <c r="S40" i="6"/>
  <c r="Q4" i="6" l="1"/>
  <c r="P18" i="6"/>
  <c r="R37" i="6"/>
  <c r="R29" i="6" s="1"/>
  <c r="U12" i="6"/>
  <c r="V27" i="6"/>
  <c r="S33" i="6"/>
  <c r="S31" i="6"/>
  <c r="T33" i="6"/>
  <c r="N28" i="6"/>
  <c r="N16" i="6" s="1"/>
  <c r="T31" i="6"/>
  <c r="S25" i="6"/>
  <c r="S21" i="6"/>
  <c r="U27" i="6"/>
  <c r="Q20" i="6"/>
  <c r="Q19" i="6"/>
  <c r="T36" i="6"/>
  <c r="V35" i="6"/>
  <c r="S23" i="6"/>
  <c r="U7" i="6"/>
  <c r="W38" i="6"/>
  <c r="W26" i="6"/>
  <c r="V38" i="6"/>
  <c r="U25" i="6"/>
  <c r="V24" i="6"/>
  <c r="W35" i="6"/>
  <c r="W24" i="6"/>
  <c r="W27" i="6"/>
  <c r="N52" i="6"/>
  <c r="N50" i="6"/>
  <c r="P22" i="6"/>
  <c r="N45" i="6"/>
  <c r="N46" i="6"/>
  <c r="P17" i="6"/>
  <c r="S37" i="6"/>
  <c r="O28" i="6"/>
  <c r="O16" i="6" s="1"/>
  <c r="R6" i="6"/>
  <c r="N54" i="6"/>
  <c r="T40" i="6"/>
  <c r="S5" i="6"/>
  <c r="R10" i="6"/>
  <c r="M48" i="6"/>
  <c r="M45" i="6"/>
  <c r="M49" i="6"/>
  <c r="M50" i="6"/>
  <c r="M44" i="6"/>
  <c r="M46" i="6"/>
  <c r="N49" i="6"/>
  <c r="M54" i="6"/>
  <c r="N44" i="6"/>
  <c r="M47" i="6"/>
  <c r="M55" i="6"/>
  <c r="M52" i="6"/>
  <c r="R4" i="6" l="1"/>
  <c r="S29" i="6"/>
  <c r="V34" i="6"/>
  <c r="U33" i="6"/>
  <c r="T39" i="6"/>
  <c r="U21" i="6"/>
  <c r="Q18" i="6"/>
  <c r="R20" i="6"/>
  <c r="T8" i="6"/>
  <c r="T21" i="6"/>
  <c r="U31" i="6"/>
  <c r="R19" i="6"/>
  <c r="T32" i="6"/>
  <c r="U32" i="6"/>
  <c r="T23" i="6"/>
  <c r="W12" i="6"/>
  <c r="U30" i="6"/>
  <c r="U39" i="6"/>
  <c r="N55" i="6"/>
  <c r="U23" i="6"/>
  <c r="U40" i="6"/>
  <c r="T5" i="6"/>
  <c r="P28" i="6"/>
  <c r="P16" i="6" s="1"/>
  <c r="S10" i="6"/>
  <c r="Q22" i="6"/>
  <c r="V39" i="6"/>
  <c r="T37" i="6"/>
  <c r="S6" i="6"/>
  <c r="Q17" i="6"/>
  <c r="S4" i="6" l="1"/>
  <c r="R18" i="6"/>
  <c r="V33" i="6"/>
  <c r="N48" i="6"/>
  <c r="S20" i="6"/>
  <c r="S19" i="6"/>
  <c r="N47" i="6"/>
  <c r="U36" i="6"/>
  <c r="V21" i="6"/>
  <c r="U8" i="6"/>
  <c r="V36" i="6"/>
  <c r="W34" i="6"/>
  <c r="T30" i="6"/>
  <c r="T29" i="6" s="1"/>
  <c r="U11" i="6"/>
  <c r="V25" i="6"/>
  <c r="V7" i="6"/>
  <c r="W33" i="6"/>
  <c r="W39" i="6"/>
  <c r="V23" i="6"/>
  <c r="W11" i="6"/>
  <c r="R17" i="6"/>
  <c r="O49" i="6"/>
  <c r="W31" i="6"/>
  <c r="O54" i="6"/>
  <c r="O55" i="6"/>
  <c r="U37" i="6"/>
  <c r="O46" i="6"/>
  <c r="T19" i="6"/>
  <c r="W36" i="6"/>
  <c r="O44" i="6"/>
  <c r="U5" i="6"/>
  <c r="O45" i="6"/>
  <c r="O52" i="6"/>
  <c r="S18" i="6"/>
  <c r="Q28" i="6"/>
  <c r="Q16" i="6" s="1"/>
  <c r="R22" i="6"/>
  <c r="O48" i="6"/>
  <c r="T20" i="6"/>
  <c r="T6" i="6"/>
  <c r="O50" i="6"/>
  <c r="V40" i="6"/>
  <c r="O47" i="6"/>
  <c r="T10" i="6"/>
  <c r="T4" i="6" l="1"/>
  <c r="U29" i="6"/>
  <c r="V11" i="6"/>
  <c r="V31" i="6"/>
  <c r="V8" i="6"/>
  <c r="V32" i="6"/>
  <c r="V30" i="6"/>
  <c r="W7" i="6"/>
  <c r="W32" i="6"/>
  <c r="W8" i="6"/>
  <c r="W23" i="6"/>
  <c r="T18" i="6"/>
  <c r="P55" i="6"/>
  <c r="P47" i="6"/>
  <c r="P44" i="6"/>
  <c r="P45" i="6"/>
  <c r="V5" i="6"/>
  <c r="P46" i="6"/>
  <c r="U20" i="6"/>
  <c r="P54" i="6"/>
  <c r="U10" i="6"/>
  <c r="S22" i="6"/>
  <c r="W40" i="6"/>
  <c r="S17" i="6"/>
  <c r="P49" i="6"/>
  <c r="R28" i="6"/>
  <c r="R16" i="6" s="1"/>
  <c r="P52" i="6"/>
  <c r="U6" i="6"/>
  <c r="U19" i="6"/>
  <c r="P48" i="6"/>
  <c r="P50" i="6"/>
  <c r="U4" i="6" l="1"/>
  <c r="V37" i="6"/>
  <c r="V29" i="6" s="1"/>
  <c r="W25" i="6"/>
  <c r="W21" i="6"/>
  <c r="Q49" i="6"/>
  <c r="Q52" i="6"/>
  <c r="V10" i="6"/>
  <c r="Q47" i="6"/>
  <c r="V20" i="6"/>
  <c r="U18" i="6"/>
  <c r="W5" i="6"/>
  <c r="Q44" i="6"/>
  <c r="Q54" i="6"/>
  <c r="Q55" i="6"/>
  <c r="T22" i="6"/>
  <c r="Q46" i="6"/>
  <c r="T17" i="6"/>
  <c r="V19" i="6"/>
  <c r="Q45" i="6"/>
  <c r="S28" i="6"/>
  <c r="S16" i="6" s="1"/>
  <c r="Q48" i="6"/>
  <c r="Q50" i="6"/>
  <c r="W37" i="6" l="1"/>
  <c r="W30" i="6"/>
  <c r="V6" i="6"/>
  <c r="V4" i="6" s="1"/>
  <c r="N53" i="6"/>
  <c r="N43" i="6" s="1"/>
  <c r="N58" i="6" s="1"/>
  <c r="U22" i="6"/>
  <c r="R48" i="6"/>
  <c r="U17" i="6"/>
  <c r="R45" i="6"/>
  <c r="W19" i="6"/>
  <c r="R44" i="6"/>
  <c r="W6" i="6"/>
  <c r="R46" i="6"/>
  <c r="R50" i="6"/>
  <c r="R54" i="6"/>
  <c r="R52" i="6"/>
  <c r="R49" i="6"/>
  <c r="W10" i="6"/>
  <c r="R47" i="6"/>
  <c r="V18" i="6"/>
  <c r="W20" i="6"/>
  <c r="R55" i="6"/>
  <c r="T28" i="6"/>
  <c r="T16" i="6" s="1"/>
  <c r="W4" i="6" l="1"/>
  <c r="W29" i="6"/>
  <c r="M53" i="6"/>
  <c r="M43" i="6" s="1"/>
  <c r="M58" i="6" s="1"/>
  <c r="S48" i="6"/>
  <c r="S55" i="6"/>
  <c r="S54" i="6"/>
  <c r="V22" i="6"/>
  <c r="S44" i="6"/>
  <c r="V17" i="6"/>
  <c r="S45" i="6"/>
  <c r="U28" i="6"/>
  <c r="U16" i="6" s="1"/>
  <c r="S46" i="6"/>
  <c r="W18" i="6"/>
  <c r="S52" i="6"/>
  <c r="S47" i="6"/>
  <c r="S49" i="6"/>
  <c r="S50" i="6"/>
  <c r="T52" i="6" l="1"/>
  <c r="O53" i="6"/>
  <c r="O43" i="6" s="1"/>
  <c r="O58" i="6" s="1"/>
  <c r="W17" i="6"/>
  <c r="T54" i="6"/>
  <c r="T48" i="6"/>
  <c r="T44" i="6"/>
  <c r="T49" i="6"/>
  <c r="T46" i="6"/>
  <c r="T47" i="6"/>
  <c r="W22" i="6"/>
  <c r="T55" i="6"/>
  <c r="T50" i="6"/>
  <c r="V28" i="6"/>
  <c r="V16" i="6" s="1"/>
  <c r="T45" i="6"/>
  <c r="U48" i="6" l="1"/>
  <c r="U44" i="6"/>
  <c r="U54" i="6"/>
  <c r="U46" i="6"/>
  <c r="U49" i="6"/>
  <c r="U47" i="6"/>
  <c r="U55" i="6"/>
  <c r="U50" i="6"/>
  <c r="U52" i="6"/>
  <c r="U45" i="6"/>
  <c r="W28" i="6"/>
  <c r="W16" i="6" s="1"/>
  <c r="P53" i="6"/>
  <c r="P43" i="6" s="1"/>
  <c r="P58" i="6" s="1"/>
  <c r="N60" i="6"/>
  <c r="M60" i="6"/>
  <c r="V54" i="6" l="1"/>
  <c r="V47" i="6"/>
  <c r="V48" i="6"/>
  <c r="V45" i="6"/>
  <c r="V46" i="6"/>
  <c r="V55" i="6"/>
  <c r="V50" i="6"/>
  <c r="V49" i="6"/>
  <c r="V44" i="6"/>
  <c r="V52" i="6"/>
  <c r="Q53" i="6"/>
  <c r="Q43" i="6" s="1"/>
  <c r="Q58" i="6" s="1"/>
  <c r="O60" i="6" l="1"/>
  <c r="W50" i="6"/>
  <c r="W52" i="6"/>
  <c r="W44" i="6"/>
  <c r="W55" i="6"/>
  <c r="W49" i="6"/>
  <c r="W47" i="6"/>
  <c r="W54" i="6"/>
  <c r="W45" i="6"/>
  <c r="W46" i="6"/>
  <c r="R53" i="6"/>
  <c r="R43" i="6" s="1"/>
  <c r="R58" i="6" s="1"/>
  <c r="W48" i="6"/>
  <c r="P60" i="6" l="1"/>
  <c r="S53" i="6"/>
  <c r="S43" i="6" s="1"/>
  <c r="S58" i="6" s="1"/>
  <c r="Q60" i="6" l="1"/>
  <c r="T53" i="6"/>
  <c r="T43" i="6" s="1"/>
  <c r="T58" i="6" s="1"/>
  <c r="U53" i="6" l="1"/>
  <c r="U43" i="6" s="1"/>
  <c r="U58" i="6" s="1"/>
  <c r="V53" i="6" l="1"/>
  <c r="V43" i="6" s="1"/>
  <c r="V58" i="6" s="1"/>
  <c r="R60" i="6"/>
  <c r="S60" i="6"/>
  <c r="W53" i="6" l="1"/>
  <c r="W43" i="6" s="1"/>
  <c r="W58" i="6" s="1"/>
  <c r="T60" i="6"/>
  <c r="U60" i="6" l="1"/>
  <c r="V60" i="6" l="1"/>
  <c r="W60" i="6" l="1"/>
  <c r="Y155" i="3" l="1"/>
  <c r="X155" i="3"/>
  <c r="V155" i="3"/>
  <c r="V154" i="22" s="1"/>
  <c r="U155" i="3"/>
  <c r="T155" i="3"/>
  <c r="R155" i="3"/>
  <c r="R154" i="22" s="1"/>
  <c r="Q155" i="3"/>
  <c r="P155" i="3"/>
  <c r="N155" i="3"/>
  <c r="N154" i="22" s="1"/>
  <c r="M155" i="3"/>
  <c r="L155" i="3"/>
  <c r="J155" i="3"/>
  <c r="J154" i="22" s="1"/>
  <c r="I155" i="3"/>
  <c r="H155" i="3"/>
  <c r="F155" i="3"/>
  <c r="F154" i="22" s="1"/>
  <c r="E155" i="3"/>
  <c r="D155" i="3"/>
  <c r="B155" i="3"/>
  <c r="B154" i="22" s="1"/>
  <c r="Y154" i="3"/>
  <c r="X154" i="3"/>
  <c r="V154" i="3"/>
  <c r="V153" i="22" s="1"/>
  <c r="U154" i="3"/>
  <c r="T154" i="3"/>
  <c r="R154" i="3"/>
  <c r="R153" i="22" s="1"/>
  <c r="Q154" i="3"/>
  <c r="P154" i="3"/>
  <c r="N154" i="3"/>
  <c r="N153" i="22" s="1"/>
  <c r="M154" i="3"/>
  <c r="L154" i="3"/>
  <c r="J154" i="3"/>
  <c r="J153" i="22" s="1"/>
  <c r="I154" i="3"/>
  <c r="H154" i="3"/>
  <c r="F154" i="3"/>
  <c r="F153" i="22" s="1"/>
  <c r="E154" i="3"/>
  <c r="D154" i="3"/>
  <c r="B154" i="3"/>
  <c r="B153" i="22" s="1"/>
  <c r="Y153" i="3"/>
  <c r="X153" i="3"/>
  <c r="V153" i="3"/>
  <c r="V152" i="22" s="1"/>
  <c r="U153" i="3"/>
  <c r="T153" i="3"/>
  <c r="R153" i="3"/>
  <c r="R152" i="22" s="1"/>
  <c r="Q153" i="3"/>
  <c r="P153" i="3"/>
  <c r="N153" i="3"/>
  <c r="N152" i="22" s="1"/>
  <c r="M153" i="3"/>
  <c r="L153" i="3"/>
  <c r="J153" i="3"/>
  <c r="J152" i="22" s="1"/>
  <c r="I153" i="3"/>
  <c r="H153" i="3"/>
  <c r="F153" i="3"/>
  <c r="F152" i="22" s="1"/>
  <c r="E153" i="3"/>
  <c r="D153" i="3"/>
  <c r="B153" i="3"/>
  <c r="B152" i="22" s="1"/>
  <c r="Y152" i="3"/>
  <c r="X152" i="3"/>
  <c r="V152" i="3"/>
  <c r="V151" i="22" s="1"/>
  <c r="U152" i="3"/>
  <c r="T152" i="3"/>
  <c r="R152" i="3"/>
  <c r="R151" i="22" s="1"/>
  <c r="Q152" i="3"/>
  <c r="P152" i="3"/>
  <c r="N152" i="3"/>
  <c r="N151" i="22" s="1"/>
  <c r="M152" i="3"/>
  <c r="L152" i="3"/>
  <c r="J152" i="3"/>
  <c r="J151" i="22" s="1"/>
  <c r="I152" i="3"/>
  <c r="H152" i="3"/>
  <c r="F152" i="3"/>
  <c r="F151" i="22" s="1"/>
  <c r="E152" i="3"/>
  <c r="D152" i="3"/>
  <c r="B152" i="3"/>
  <c r="B151" i="22" s="1"/>
  <c r="Y151" i="3"/>
  <c r="X151" i="3"/>
  <c r="W151" i="3"/>
  <c r="V151" i="3"/>
  <c r="V150" i="22" s="1"/>
  <c r="U151" i="3"/>
  <c r="T151" i="3"/>
  <c r="S151" i="3"/>
  <c r="R151" i="3"/>
  <c r="R150" i="22" s="1"/>
  <c r="Q151" i="3"/>
  <c r="P151" i="3"/>
  <c r="O151" i="3"/>
  <c r="N151" i="3"/>
  <c r="N150" i="22" s="1"/>
  <c r="M151" i="3"/>
  <c r="L151" i="3"/>
  <c r="K151" i="3"/>
  <c r="J151" i="3"/>
  <c r="J150" i="22" s="1"/>
  <c r="I151" i="3"/>
  <c r="H151" i="3"/>
  <c r="G151" i="3"/>
  <c r="F151" i="3"/>
  <c r="F150" i="22" s="1"/>
  <c r="E151" i="3"/>
  <c r="D151" i="3"/>
  <c r="C151" i="3"/>
  <c r="B151" i="3"/>
  <c r="B150" i="22" s="1"/>
  <c r="Y146" i="3"/>
  <c r="X146" i="3"/>
  <c r="V146" i="3"/>
  <c r="V145" i="22" s="1"/>
  <c r="U146" i="3"/>
  <c r="T146" i="3"/>
  <c r="R146" i="3"/>
  <c r="R145" i="22" s="1"/>
  <c r="Q146" i="3"/>
  <c r="P146" i="3"/>
  <c r="N146" i="3"/>
  <c r="N145" i="22" s="1"/>
  <c r="M146" i="3"/>
  <c r="L146" i="3"/>
  <c r="J146" i="3"/>
  <c r="J145" i="22" s="1"/>
  <c r="I146" i="3"/>
  <c r="H146" i="3"/>
  <c r="F146" i="3"/>
  <c r="F145" i="22" s="1"/>
  <c r="E146" i="3"/>
  <c r="D146" i="3"/>
  <c r="B146" i="3"/>
  <c r="B145" i="22" s="1"/>
  <c r="Y141" i="3"/>
  <c r="X141" i="3"/>
  <c r="V141" i="3"/>
  <c r="V140" i="22" s="1"/>
  <c r="U141" i="3"/>
  <c r="T141" i="3"/>
  <c r="R141" i="3"/>
  <c r="R140" i="22" s="1"/>
  <c r="Q141" i="3"/>
  <c r="P141" i="3"/>
  <c r="N141" i="3"/>
  <c r="N140" i="22" s="1"/>
  <c r="M141" i="3"/>
  <c r="L141" i="3"/>
  <c r="J141" i="3"/>
  <c r="J140" i="22" s="1"/>
  <c r="I141" i="3"/>
  <c r="H141" i="3"/>
  <c r="F141" i="3"/>
  <c r="F140" i="22" s="1"/>
  <c r="E141" i="3"/>
  <c r="D141" i="3"/>
  <c r="B141" i="3"/>
  <c r="B140" i="22" s="1"/>
  <c r="Y140" i="3"/>
  <c r="X140" i="3"/>
  <c r="V140" i="3"/>
  <c r="V139" i="22" s="1"/>
  <c r="U140" i="3"/>
  <c r="T140" i="3"/>
  <c r="R140" i="3"/>
  <c r="R139" i="22" s="1"/>
  <c r="Q140" i="3"/>
  <c r="P140" i="3"/>
  <c r="N140" i="3"/>
  <c r="N139" i="22" s="1"/>
  <c r="M140" i="3"/>
  <c r="L140" i="3"/>
  <c r="J140" i="3"/>
  <c r="J139" i="22" s="1"/>
  <c r="I140" i="3"/>
  <c r="H140" i="3"/>
  <c r="F140" i="3"/>
  <c r="F139" i="22" s="1"/>
  <c r="E140" i="3"/>
  <c r="D140" i="3"/>
  <c r="B140" i="3"/>
  <c r="B139" i="22" s="1"/>
  <c r="Y132" i="3"/>
  <c r="X132" i="3"/>
  <c r="V132" i="3"/>
  <c r="V131" i="22" s="1"/>
  <c r="U132" i="3"/>
  <c r="T132" i="3"/>
  <c r="R132" i="3"/>
  <c r="R131" i="22" s="1"/>
  <c r="Q132" i="3"/>
  <c r="P132" i="3"/>
  <c r="N132" i="3"/>
  <c r="N131" i="22" s="1"/>
  <c r="N130" i="22" s="1"/>
  <c r="M132" i="3"/>
  <c r="L132" i="3"/>
  <c r="J132" i="3"/>
  <c r="J131" i="22" s="1"/>
  <c r="I132" i="3"/>
  <c r="H132" i="3"/>
  <c r="F132" i="3"/>
  <c r="F131" i="22" s="1"/>
  <c r="E132" i="3"/>
  <c r="D132" i="3"/>
  <c r="B132" i="3"/>
  <c r="B131" i="22" s="1"/>
  <c r="B130" i="22" s="1"/>
  <c r="Y130" i="3"/>
  <c r="X130" i="3"/>
  <c r="V130" i="3"/>
  <c r="V129" i="22" s="1"/>
  <c r="U130" i="3"/>
  <c r="T130" i="3"/>
  <c r="R130" i="3"/>
  <c r="R129" i="22" s="1"/>
  <c r="Q130" i="3"/>
  <c r="P130" i="3"/>
  <c r="N130" i="3"/>
  <c r="N129" i="22" s="1"/>
  <c r="M130" i="3"/>
  <c r="L130" i="3"/>
  <c r="J130" i="3"/>
  <c r="J129" i="22" s="1"/>
  <c r="I130" i="3"/>
  <c r="H130" i="3"/>
  <c r="F130" i="3"/>
  <c r="F129" i="22" s="1"/>
  <c r="E130" i="3"/>
  <c r="D130" i="3"/>
  <c r="B130" i="3"/>
  <c r="B129" i="22" s="1"/>
  <c r="Y129" i="3"/>
  <c r="X129" i="3"/>
  <c r="V129" i="3"/>
  <c r="V128" i="22" s="1"/>
  <c r="U129" i="3"/>
  <c r="T129" i="3"/>
  <c r="R129" i="3"/>
  <c r="R128" i="22" s="1"/>
  <c r="Q129" i="3"/>
  <c r="P129" i="3"/>
  <c r="N129" i="3"/>
  <c r="N128" i="22" s="1"/>
  <c r="M129" i="3"/>
  <c r="L129" i="3"/>
  <c r="J129" i="3"/>
  <c r="J128" i="22" s="1"/>
  <c r="I129" i="3"/>
  <c r="H129" i="3"/>
  <c r="F129" i="3"/>
  <c r="F128" i="22" s="1"/>
  <c r="E129" i="3"/>
  <c r="D129" i="3"/>
  <c r="B129" i="3"/>
  <c r="B128" i="22" s="1"/>
  <c r="Y128" i="3"/>
  <c r="X128" i="3"/>
  <c r="V128" i="3"/>
  <c r="V127" i="22" s="1"/>
  <c r="U128" i="3"/>
  <c r="T128" i="3"/>
  <c r="R128" i="3"/>
  <c r="R127" i="22" s="1"/>
  <c r="Q128" i="3"/>
  <c r="P128" i="3"/>
  <c r="N128" i="3"/>
  <c r="N127" i="22" s="1"/>
  <c r="M128" i="3"/>
  <c r="L128" i="3"/>
  <c r="J128" i="3"/>
  <c r="J127" i="22" s="1"/>
  <c r="I128" i="3"/>
  <c r="H128" i="3"/>
  <c r="F128" i="3"/>
  <c r="F127" i="22" s="1"/>
  <c r="E128" i="3"/>
  <c r="D128" i="3"/>
  <c r="B128" i="3"/>
  <c r="B127" i="22" s="1"/>
  <c r="Y127" i="3"/>
  <c r="X127" i="3"/>
  <c r="V127" i="3"/>
  <c r="V126" i="22" s="1"/>
  <c r="U127" i="3"/>
  <c r="T127" i="3"/>
  <c r="R127" i="3"/>
  <c r="R126" i="22" s="1"/>
  <c r="Q127" i="3"/>
  <c r="P127" i="3"/>
  <c r="N127" i="3"/>
  <c r="N126" i="22" s="1"/>
  <c r="M127" i="3"/>
  <c r="L127" i="3"/>
  <c r="J127" i="3"/>
  <c r="J126" i="22" s="1"/>
  <c r="I127" i="3"/>
  <c r="H127" i="3"/>
  <c r="F127" i="3"/>
  <c r="F126" i="22" s="1"/>
  <c r="E127" i="3"/>
  <c r="D127" i="3"/>
  <c r="B127" i="3"/>
  <c r="B126" i="22" s="1"/>
  <c r="Y126" i="3"/>
  <c r="X126" i="3"/>
  <c r="V126" i="3"/>
  <c r="V125" i="22" s="1"/>
  <c r="U126" i="3"/>
  <c r="T126" i="3"/>
  <c r="R126" i="3"/>
  <c r="R125" i="22" s="1"/>
  <c r="Q126" i="3"/>
  <c r="P126" i="3"/>
  <c r="N126" i="3"/>
  <c r="N125" i="22" s="1"/>
  <c r="M126" i="3"/>
  <c r="L126" i="3"/>
  <c r="J126" i="3"/>
  <c r="J125" i="22" s="1"/>
  <c r="I126" i="3"/>
  <c r="H126" i="3"/>
  <c r="F126" i="3"/>
  <c r="F125" i="22" s="1"/>
  <c r="E126" i="3"/>
  <c r="D126" i="3"/>
  <c r="B126" i="3"/>
  <c r="B125" i="22" s="1"/>
  <c r="Y121" i="3"/>
  <c r="X121" i="3"/>
  <c r="V121" i="3"/>
  <c r="V120" i="22" s="1"/>
  <c r="U121" i="3"/>
  <c r="T121" i="3"/>
  <c r="R121" i="3"/>
  <c r="R120" i="22" s="1"/>
  <c r="Q121" i="3"/>
  <c r="P121" i="3"/>
  <c r="N121" i="3"/>
  <c r="N120" i="22" s="1"/>
  <c r="M121" i="3"/>
  <c r="L121" i="3"/>
  <c r="J121" i="3"/>
  <c r="J120" i="22" s="1"/>
  <c r="I121" i="3"/>
  <c r="H121" i="3"/>
  <c r="F121" i="3"/>
  <c r="F120" i="22" s="1"/>
  <c r="E121" i="3"/>
  <c r="D121" i="3"/>
  <c r="B121" i="3"/>
  <c r="B120" i="22" s="1"/>
  <c r="Y116" i="3"/>
  <c r="X116" i="3"/>
  <c r="V116" i="3"/>
  <c r="V115" i="22" s="1"/>
  <c r="U116" i="3"/>
  <c r="T116" i="3"/>
  <c r="R116" i="3"/>
  <c r="R115" i="22" s="1"/>
  <c r="Q116" i="3"/>
  <c r="P116" i="3"/>
  <c r="N116" i="3"/>
  <c r="N115" i="22" s="1"/>
  <c r="M116" i="3"/>
  <c r="L116" i="3"/>
  <c r="J116" i="3"/>
  <c r="J115" i="22" s="1"/>
  <c r="I116" i="3"/>
  <c r="H116" i="3"/>
  <c r="F116" i="3"/>
  <c r="F115" i="22" s="1"/>
  <c r="E116" i="3"/>
  <c r="D116" i="3"/>
  <c r="B116" i="3"/>
  <c r="B115" i="22" s="1"/>
  <c r="Y101" i="3"/>
  <c r="Y100" i="3" s="1"/>
  <c r="X101" i="3"/>
  <c r="V101" i="3"/>
  <c r="U101" i="3"/>
  <c r="U100" i="3" s="1"/>
  <c r="T101" i="3"/>
  <c r="R101" i="3"/>
  <c r="Q101" i="3"/>
  <c r="Q100" i="3" s="1"/>
  <c r="P101" i="3"/>
  <c r="N101" i="3"/>
  <c r="M101" i="3"/>
  <c r="M100" i="3" s="1"/>
  <c r="L101" i="3"/>
  <c r="J101" i="3"/>
  <c r="I101" i="3"/>
  <c r="I100" i="3" s="1"/>
  <c r="H101" i="3"/>
  <c r="F101" i="3"/>
  <c r="E101" i="3"/>
  <c r="E100" i="3" s="1"/>
  <c r="D101" i="3"/>
  <c r="D100" i="3" s="1"/>
  <c r="B101" i="3"/>
  <c r="B100" i="3" s="1"/>
  <c r="Y65" i="3"/>
  <c r="X65" i="3"/>
  <c r="V65" i="3"/>
  <c r="V65" i="22" s="1"/>
  <c r="U65" i="3"/>
  <c r="T65" i="3"/>
  <c r="R65" i="3"/>
  <c r="R65" i="22" s="1"/>
  <c r="Q65" i="3"/>
  <c r="P65" i="3"/>
  <c r="N65" i="3"/>
  <c r="N65" i="22" s="1"/>
  <c r="M65" i="3"/>
  <c r="L65" i="3"/>
  <c r="J65" i="3"/>
  <c r="J65" i="22" s="1"/>
  <c r="I65" i="3"/>
  <c r="H65" i="3"/>
  <c r="F65" i="3"/>
  <c r="F65" i="22" s="1"/>
  <c r="E65" i="3"/>
  <c r="D65" i="3"/>
  <c r="Y64" i="3"/>
  <c r="X64" i="3"/>
  <c r="V64" i="3"/>
  <c r="V64" i="22" s="1"/>
  <c r="U64" i="3"/>
  <c r="T64" i="3"/>
  <c r="R64" i="3"/>
  <c r="R64" i="22" s="1"/>
  <c r="Q64" i="3"/>
  <c r="P64" i="3"/>
  <c r="N64" i="3"/>
  <c r="N64" i="22" s="1"/>
  <c r="M64" i="3"/>
  <c r="L64" i="3"/>
  <c r="J64" i="3"/>
  <c r="J64" i="22" s="1"/>
  <c r="I64" i="3"/>
  <c r="H64" i="3"/>
  <c r="F64" i="3"/>
  <c r="F64" i="22" s="1"/>
  <c r="E64" i="3"/>
  <c r="D64" i="3"/>
  <c r="Y59" i="3"/>
  <c r="X59" i="3"/>
  <c r="V59" i="3"/>
  <c r="U59" i="3"/>
  <c r="T59" i="3"/>
  <c r="R59" i="3"/>
  <c r="Q59" i="3"/>
  <c r="P59" i="3"/>
  <c r="N59" i="3"/>
  <c r="M59" i="3"/>
  <c r="L59" i="3"/>
  <c r="J59" i="3"/>
  <c r="I59" i="3"/>
  <c r="H59" i="3"/>
  <c r="F59" i="3"/>
  <c r="E59" i="3"/>
  <c r="D59" i="3"/>
  <c r="Y50" i="3"/>
  <c r="X50" i="3"/>
  <c r="V50" i="3"/>
  <c r="U50" i="3"/>
  <c r="T50" i="3"/>
  <c r="R50" i="3"/>
  <c r="Q50" i="3"/>
  <c r="P50" i="3"/>
  <c r="N50" i="3"/>
  <c r="M50" i="3"/>
  <c r="L50" i="3"/>
  <c r="J50" i="3"/>
  <c r="I50" i="3"/>
  <c r="H50" i="3"/>
  <c r="F50" i="3"/>
  <c r="E50" i="3"/>
  <c r="D50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Y39" i="3"/>
  <c r="X39" i="3"/>
  <c r="V39" i="3"/>
  <c r="U39" i="3"/>
  <c r="T39" i="3"/>
  <c r="R39" i="3"/>
  <c r="Q39" i="3"/>
  <c r="P39" i="3"/>
  <c r="N39" i="3"/>
  <c r="M39" i="3"/>
  <c r="L39" i="3"/>
  <c r="J39" i="3"/>
  <c r="I39" i="3"/>
  <c r="H39" i="3"/>
  <c r="F39" i="3"/>
  <c r="E39" i="3"/>
  <c r="D39" i="3"/>
  <c r="Y32" i="3"/>
  <c r="X32" i="3"/>
  <c r="V32" i="3"/>
  <c r="U32" i="3"/>
  <c r="T32" i="3"/>
  <c r="R32" i="3"/>
  <c r="Q32" i="3"/>
  <c r="P32" i="3"/>
  <c r="N32" i="3"/>
  <c r="M32" i="3"/>
  <c r="L32" i="3"/>
  <c r="J32" i="3"/>
  <c r="I32" i="3"/>
  <c r="H32" i="3"/>
  <c r="F32" i="3"/>
  <c r="E32" i="3"/>
  <c r="D32" i="3"/>
  <c r="Y19" i="3"/>
  <c r="X19" i="3"/>
  <c r="V19" i="3"/>
  <c r="U19" i="3"/>
  <c r="T19" i="3"/>
  <c r="R19" i="3"/>
  <c r="Q19" i="3"/>
  <c r="P19" i="3"/>
  <c r="N19" i="3"/>
  <c r="M19" i="3"/>
  <c r="L19" i="3"/>
  <c r="J19" i="3"/>
  <c r="I19" i="3"/>
  <c r="H19" i="3"/>
  <c r="F19" i="3"/>
  <c r="E19" i="3"/>
  <c r="D19" i="3"/>
  <c r="Y6" i="3"/>
  <c r="X6" i="3"/>
  <c r="V6" i="3"/>
  <c r="U6" i="3"/>
  <c r="T6" i="3"/>
  <c r="R6" i="3"/>
  <c r="Q6" i="3"/>
  <c r="P6" i="3"/>
  <c r="N6" i="3"/>
  <c r="M6" i="3"/>
  <c r="L6" i="3"/>
  <c r="J6" i="3"/>
  <c r="I6" i="3"/>
  <c r="H6" i="3"/>
  <c r="F6" i="3"/>
  <c r="E6" i="3"/>
  <c r="D6" i="3"/>
  <c r="B65" i="3"/>
  <c r="B65" i="22" s="1"/>
  <c r="B64" i="3"/>
  <c r="B64" i="22" s="1"/>
  <c r="B59" i="3"/>
  <c r="B50" i="3"/>
  <c r="B42" i="3"/>
  <c r="B39" i="3"/>
  <c r="B32" i="3"/>
  <c r="B19" i="3"/>
  <c r="B6" i="3"/>
  <c r="V130" i="22" l="1"/>
  <c r="R130" i="22"/>
  <c r="J130" i="22"/>
  <c r="F130" i="22"/>
  <c r="B84" i="3"/>
  <c r="B84" i="22" s="1"/>
  <c r="N84" i="3"/>
  <c r="N84" i="22" s="1"/>
  <c r="F84" i="3"/>
  <c r="F84" i="22" s="1"/>
  <c r="R84" i="3"/>
  <c r="R84" i="22" s="1"/>
  <c r="J84" i="3"/>
  <c r="J84" i="22" s="1"/>
  <c r="V84" i="3"/>
  <c r="V84" i="22" s="1"/>
  <c r="B138" i="3"/>
  <c r="B137" i="22" s="1"/>
  <c r="B136" i="3"/>
  <c r="B135" i="22" s="1"/>
  <c r="B134" i="3"/>
  <c r="B133" i="22" s="1"/>
  <c r="B139" i="3"/>
  <c r="B138" i="22" s="1"/>
  <c r="B137" i="3"/>
  <c r="B136" i="22" s="1"/>
  <c r="B135" i="3"/>
  <c r="B134" i="22" s="1"/>
  <c r="B133" i="3"/>
  <c r="B132" i="22" s="1"/>
  <c r="M139" i="3"/>
  <c r="M137" i="3"/>
  <c r="M135" i="3"/>
  <c r="M133" i="3"/>
  <c r="M138" i="3"/>
  <c r="M136" i="3"/>
  <c r="M134" i="3"/>
  <c r="H144" i="3"/>
  <c r="H145" i="3"/>
  <c r="H143" i="3"/>
  <c r="H142" i="3"/>
  <c r="R144" i="3"/>
  <c r="R143" i="22" s="1"/>
  <c r="R142" i="3"/>
  <c r="R141" i="22" s="1"/>
  <c r="R145" i="3"/>
  <c r="R144" i="22" s="1"/>
  <c r="R143" i="3"/>
  <c r="R142" i="22" s="1"/>
  <c r="E150" i="3"/>
  <c r="E148" i="3"/>
  <c r="E149" i="3"/>
  <c r="E147" i="3"/>
  <c r="P149" i="3"/>
  <c r="P147" i="3"/>
  <c r="P150" i="3"/>
  <c r="P148" i="3"/>
  <c r="D136" i="3"/>
  <c r="D139" i="3"/>
  <c r="D137" i="3"/>
  <c r="D135" i="3"/>
  <c r="D133" i="3"/>
  <c r="D134" i="3"/>
  <c r="D138" i="3"/>
  <c r="N135" i="3"/>
  <c r="N134" i="22" s="1"/>
  <c r="N136" i="3"/>
  <c r="N135" i="22" s="1"/>
  <c r="N137" i="3"/>
  <c r="N136" i="22" s="1"/>
  <c r="N138" i="3"/>
  <c r="N137" i="22" s="1"/>
  <c r="N139" i="3"/>
  <c r="N138" i="22" s="1"/>
  <c r="N134" i="3"/>
  <c r="N133" i="22" s="1"/>
  <c r="N133" i="3"/>
  <c r="N132" i="22" s="1"/>
  <c r="I145" i="3"/>
  <c r="I143" i="3"/>
  <c r="I144" i="3"/>
  <c r="I142" i="3"/>
  <c r="T144" i="3"/>
  <c r="T145" i="3"/>
  <c r="T143" i="3"/>
  <c r="T142" i="3"/>
  <c r="F149" i="3"/>
  <c r="F148" i="22" s="1"/>
  <c r="F147" i="3"/>
  <c r="F146" i="22" s="1"/>
  <c r="F150" i="3"/>
  <c r="F149" i="22" s="1"/>
  <c r="F148" i="3"/>
  <c r="F147" i="22" s="1"/>
  <c r="Q150" i="3"/>
  <c r="Q148" i="3"/>
  <c r="Q149" i="3"/>
  <c r="Q147" i="3"/>
  <c r="E139" i="3"/>
  <c r="E137" i="3"/>
  <c r="E135" i="3"/>
  <c r="E133" i="3"/>
  <c r="E138" i="3"/>
  <c r="E136" i="3"/>
  <c r="E134" i="3"/>
  <c r="P133" i="3"/>
  <c r="P138" i="3"/>
  <c r="P135" i="3"/>
  <c r="P137" i="3"/>
  <c r="P134" i="3"/>
  <c r="P136" i="3"/>
  <c r="P139" i="3"/>
  <c r="J144" i="3"/>
  <c r="J143" i="22" s="1"/>
  <c r="J142" i="3"/>
  <c r="J141" i="22" s="1"/>
  <c r="J145" i="3"/>
  <c r="J144" i="22" s="1"/>
  <c r="J143" i="3"/>
  <c r="J142" i="22" s="1"/>
  <c r="U145" i="3"/>
  <c r="U143" i="3"/>
  <c r="U144" i="3"/>
  <c r="U142" i="3"/>
  <c r="H150" i="3"/>
  <c r="H148" i="3"/>
  <c r="H147" i="3"/>
  <c r="H149" i="3"/>
  <c r="R149" i="3"/>
  <c r="R148" i="22" s="1"/>
  <c r="R147" i="3"/>
  <c r="R146" i="22" s="1"/>
  <c r="R150" i="3"/>
  <c r="R149" i="22" s="1"/>
  <c r="R148" i="3"/>
  <c r="R147" i="22" s="1"/>
  <c r="F135" i="3"/>
  <c r="F134" i="22" s="1"/>
  <c r="F136" i="3"/>
  <c r="F135" i="22" s="1"/>
  <c r="F134" i="3"/>
  <c r="F133" i="22" s="1"/>
  <c r="F137" i="3"/>
  <c r="F136" i="22" s="1"/>
  <c r="F138" i="3"/>
  <c r="F137" i="22" s="1"/>
  <c r="F139" i="3"/>
  <c r="F138" i="22" s="1"/>
  <c r="F133" i="3"/>
  <c r="F132" i="22" s="1"/>
  <c r="Q138" i="3"/>
  <c r="Q135" i="3"/>
  <c r="Q134" i="3"/>
  <c r="Q133" i="3"/>
  <c r="Q137" i="3"/>
  <c r="Q139" i="3"/>
  <c r="Q136" i="3"/>
  <c r="L142" i="3"/>
  <c r="L145" i="3"/>
  <c r="L143" i="3"/>
  <c r="L144" i="3"/>
  <c r="V144" i="3"/>
  <c r="V143" i="22" s="1"/>
  <c r="V142" i="3"/>
  <c r="V141" i="22" s="1"/>
  <c r="V145" i="3"/>
  <c r="V144" i="22" s="1"/>
  <c r="V143" i="3"/>
  <c r="V142" i="22" s="1"/>
  <c r="I150" i="3"/>
  <c r="I148" i="3"/>
  <c r="I149" i="3"/>
  <c r="I147" i="3"/>
  <c r="T150" i="3"/>
  <c r="T148" i="3"/>
  <c r="T149" i="3"/>
  <c r="T147" i="3"/>
  <c r="H133" i="3"/>
  <c r="H138" i="3"/>
  <c r="H135" i="3"/>
  <c r="H136" i="3"/>
  <c r="H137" i="3"/>
  <c r="H134" i="3"/>
  <c r="H139" i="3"/>
  <c r="R138" i="3"/>
  <c r="R137" i="22" s="1"/>
  <c r="R136" i="3"/>
  <c r="R135" i="22" s="1"/>
  <c r="R134" i="3"/>
  <c r="R133" i="22" s="1"/>
  <c r="R139" i="3"/>
  <c r="R138" i="22" s="1"/>
  <c r="R137" i="3"/>
  <c r="R136" i="22" s="1"/>
  <c r="R135" i="3"/>
  <c r="R134" i="22" s="1"/>
  <c r="R133" i="3"/>
  <c r="R132" i="22" s="1"/>
  <c r="B142" i="3"/>
  <c r="B141" i="22" s="1"/>
  <c r="B144" i="3"/>
  <c r="B143" i="22" s="1"/>
  <c r="B145" i="3"/>
  <c r="B144" i="22" s="1"/>
  <c r="B143" i="3"/>
  <c r="B142" i="22" s="1"/>
  <c r="M145" i="3"/>
  <c r="M143" i="3"/>
  <c r="M144" i="3"/>
  <c r="M142" i="3"/>
  <c r="X144" i="3"/>
  <c r="X145" i="3"/>
  <c r="X143" i="3"/>
  <c r="X142" i="3"/>
  <c r="J149" i="3"/>
  <c r="J148" i="22" s="1"/>
  <c r="J147" i="3"/>
  <c r="J146" i="22" s="1"/>
  <c r="J150" i="3"/>
  <c r="J149" i="22" s="1"/>
  <c r="J148" i="3"/>
  <c r="J147" i="22" s="1"/>
  <c r="U150" i="3"/>
  <c r="U148" i="3"/>
  <c r="U149" i="3"/>
  <c r="U147" i="3"/>
  <c r="I138" i="3"/>
  <c r="I135" i="3"/>
  <c r="I134" i="3"/>
  <c r="I137" i="3"/>
  <c r="I139" i="3"/>
  <c r="I133" i="3"/>
  <c r="I136" i="3"/>
  <c r="T134" i="3"/>
  <c r="T139" i="3"/>
  <c r="T137" i="3"/>
  <c r="T135" i="3"/>
  <c r="T133" i="3"/>
  <c r="T136" i="3"/>
  <c r="T138" i="3"/>
  <c r="D145" i="3"/>
  <c r="D143" i="3"/>
  <c r="D144" i="3"/>
  <c r="D142" i="3"/>
  <c r="N144" i="3"/>
  <c r="N143" i="22" s="1"/>
  <c r="N142" i="3"/>
  <c r="N141" i="22" s="1"/>
  <c r="N145" i="3"/>
  <c r="N144" i="22" s="1"/>
  <c r="N143" i="3"/>
  <c r="N142" i="22" s="1"/>
  <c r="Y145" i="3"/>
  <c r="Y143" i="3"/>
  <c r="Y144" i="3"/>
  <c r="Y142" i="3"/>
  <c r="L150" i="3"/>
  <c r="L148" i="3"/>
  <c r="L149" i="3"/>
  <c r="L147" i="3"/>
  <c r="V149" i="3"/>
  <c r="V148" i="22" s="1"/>
  <c r="V147" i="3"/>
  <c r="V146" i="22" s="1"/>
  <c r="V150" i="3"/>
  <c r="V149" i="22" s="1"/>
  <c r="V148" i="3"/>
  <c r="V147" i="22" s="1"/>
  <c r="J138" i="3"/>
  <c r="J137" i="22" s="1"/>
  <c r="J136" i="3"/>
  <c r="J135" i="22" s="1"/>
  <c r="J134" i="3"/>
  <c r="J133" i="22" s="1"/>
  <c r="J139" i="3"/>
  <c r="J138" i="22" s="1"/>
  <c r="J137" i="3"/>
  <c r="J136" i="22" s="1"/>
  <c r="J135" i="3"/>
  <c r="J134" i="22" s="1"/>
  <c r="J133" i="3"/>
  <c r="J132" i="22" s="1"/>
  <c r="U139" i="3"/>
  <c r="U137" i="3"/>
  <c r="U135" i="3"/>
  <c r="U133" i="3"/>
  <c r="U138" i="3"/>
  <c r="U136" i="3"/>
  <c r="U134" i="3"/>
  <c r="E145" i="3"/>
  <c r="E143" i="3"/>
  <c r="E144" i="3"/>
  <c r="E142" i="3"/>
  <c r="P142" i="3"/>
  <c r="P145" i="3"/>
  <c r="P143" i="3"/>
  <c r="P144" i="3"/>
  <c r="B149" i="3"/>
  <c r="B148" i="22" s="1"/>
  <c r="B147" i="3"/>
  <c r="B146" i="22" s="1"/>
  <c r="B150" i="3"/>
  <c r="B149" i="22" s="1"/>
  <c r="B148" i="3"/>
  <c r="B147" i="22" s="1"/>
  <c r="M150" i="3"/>
  <c r="M148" i="3"/>
  <c r="M149" i="3"/>
  <c r="M147" i="3"/>
  <c r="X150" i="3"/>
  <c r="X148" i="3"/>
  <c r="X149" i="3"/>
  <c r="X147" i="3"/>
  <c r="L136" i="3"/>
  <c r="L139" i="3"/>
  <c r="L137" i="3"/>
  <c r="L135" i="3"/>
  <c r="L133" i="3"/>
  <c r="L138" i="3"/>
  <c r="L134" i="3"/>
  <c r="F144" i="3"/>
  <c r="F143" i="22" s="1"/>
  <c r="F142" i="3"/>
  <c r="F141" i="22" s="1"/>
  <c r="F145" i="3"/>
  <c r="F144" i="22" s="1"/>
  <c r="F143" i="3"/>
  <c r="F142" i="22" s="1"/>
  <c r="Q145" i="3"/>
  <c r="Q143" i="3"/>
  <c r="Q144" i="3"/>
  <c r="Q142" i="3"/>
  <c r="D150" i="3"/>
  <c r="D148" i="3"/>
  <c r="D149" i="3"/>
  <c r="D147" i="3"/>
  <c r="N149" i="3"/>
  <c r="N148" i="22" s="1"/>
  <c r="N147" i="3"/>
  <c r="N146" i="22" s="1"/>
  <c r="N150" i="3"/>
  <c r="N149" i="22" s="1"/>
  <c r="N148" i="3"/>
  <c r="N147" i="22" s="1"/>
  <c r="Y150" i="3"/>
  <c r="Y148" i="3"/>
  <c r="Y149" i="3"/>
  <c r="Y147" i="3"/>
  <c r="X138" i="3"/>
  <c r="X136" i="3"/>
  <c r="X134" i="3"/>
  <c r="X139" i="3"/>
  <c r="X137" i="3"/>
  <c r="X135" i="3"/>
  <c r="Y138" i="3"/>
  <c r="Y136" i="3"/>
  <c r="Y134" i="3"/>
  <c r="Y139" i="3"/>
  <c r="Y137" i="3"/>
  <c r="Y135" i="3"/>
  <c r="V138" i="3"/>
  <c r="V137" i="22" s="1"/>
  <c r="V136" i="3"/>
  <c r="V135" i="22" s="1"/>
  <c r="V134" i="3"/>
  <c r="V133" i="22" s="1"/>
  <c r="V135" i="3"/>
  <c r="V134" i="22" s="1"/>
  <c r="V137" i="3"/>
  <c r="V136" i="22" s="1"/>
  <c r="V139" i="3"/>
  <c r="V138" i="22" s="1"/>
  <c r="E102" i="3"/>
  <c r="E110" i="3"/>
  <c r="P110" i="3"/>
  <c r="P102" i="3"/>
  <c r="P100" i="3" s="1"/>
  <c r="B131" i="3"/>
  <c r="M131" i="3"/>
  <c r="X133" i="3"/>
  <c r="X131" i="3"/>
  <c r="F102" i="3"/>
  <c r="F110" i="3"/>
  <c r="F109" i="22" s="1"/>
  <c r="Q110" i="3"/>
  <c r="Q102" i="3"/>
  <c r="D131" i="3"/>
  <c r="N131" i="3"/>
  <c r="Y133" i="3"/>
  <c r="Y131" i="3"/>
  <c r="H110" i="3"/>
  <c r="H102" i="3"/>
  <c r="H100" i="3" s="1"/>
  <c r="R102" i="3"/>
  <c r="E131" i="3"/>
  <c r="P131" i="3"/>
  <c r="I110" i="3"/>
  <c r="I102" i="3"/>
  <c r="T110" i="3"/>
  <c r="T102" i="3"/>
  <c r="T100" i="3" s="1"/>
  <c r="F131" i="3"/>
  <c r="Q131" i="3"/>
  <c r="J110" i="3"/>
  <c r="J109" i="22" s="1"/>
  <c r="J102" i="3"/>
  <c r="U110" i="3"/>
  <c r="U102" i="3"/>
  <c r="H131" i="3"/>
  <c r="R131" i="3"/>
  <c r="L110" i="3"/>
  <c r="L102" i="3"/>
  <c r="L100" i="3" s="1"/>
  <c r="V102" i="3"/>
  <c r="V110" i="3"/>
  <c r="V109" i="22" s="1"/>
  <c r="I131" i="3"/>
  <c r="T131" i="3"/>
  <c r="B110" i="3"/>
  <c r="B109" i="22" s="1"/>
  <c r="M110" i="3"/>
  <c r="M102" i="3"/>
  <c r="X102" i="3"/>
  <c r="X100" i="3" s="1"/>
  <c r="X110" i="3"/>
  <c r="J131" i="3"/>
  <c r="U131" i="3"/>
  <c r="D110" i="3"/>
  <c r="D102" i="3"/>
  <c r="N110" i="3"/>
  <c r="N109" i="22" s="1"/>
  <c r="N102" i="3"/>
  <c r="Y102" i="3"/>
  <c r="Y110" i="3"/>
  <c r="L131" i="3"/>
  <c r="V133" i="3"/>
  <c r="V132" i="22" s="1"/>
  <c r="V131" i="3"/>
  <c r="J119" i="3"/>
  <c r="J118" i="22" s="1"/>
  <c r="J117" i="3"/>
  <c r="J116" i="22" s="1"/>
  <c r="J120" i="3"/>
  <c r="J119" i="22" s="1"/>
  <c r="J118" i="3"/>
  <c r="J117" i="22" s="1"/>
  <c r="U119" i="3"/>
  <c r="U118" i="3"/>
  <c r="U120" i="3"/>
  <c r="U117" i="3"/>
  <c r="H125" i="3"/>
  <c r="H123" i="3"/>
  <c r="H124" i="3"/>
  <c r="H122" i="3"/>
  <c r="R125" i="3"/>
  <c r="R124" i="22" s="1"/>
  <c r="R123" i="3"/>
  <c r="R122" i="22" s="1"/>
  <c r="R122" i="3"/>
  <c r="R121" i="22" s="1"/>
  <c r="R124" i="3"/>
  <c r="R123" i="22" s="1"/>
  <c r="L119" i="3"/>
  <c r="L117" i="3"/>
  <c r="L120" i="3"/>
  <c r="L118" i="3"/>
  <c r="V119" i="3"/>
  <c r="V118" i="22" s="1"/>
  <c r="V117" i="3"/>
  <c r="V116" i="22" s="1"/>
  <c r="V120" i="3"/>
  <c r="V119" i="22" s="1"/>
  <c r="V118" i="3"/>
  <c r="V117" i="22" s="1"/>
  <c r="I125" i="3"/>
  <c r="I123" i="3"/>
  <c r="I124" i="3"/>
  <c r="I122" i="3"/>
  <c r="T125" i="3"/>
  <c r="T123" i="3"/>
  <c r="T124" i="3"/>
  <c r="T122" i="3"/>
  <c r="B117" i="3"/>
  <c r="B116" i="22" s="1"/>
  <c r="B120" i="3"/>
  <c r="B119" i="22" s="1"/>
  <c r="B118" i="3"/>
  <c r="B117" i="22" s="1"/>
  <c r="B119" i="3"/>
  <c r="B118" i="22" s="1"/>
  <c r="M119" i="3"/>
  <c r="M118" i="3"/>
  <c r="M120" i="3"/>
  <c r="M117" i="3"/>
  <c r="X119" i="3"/>
  <c r="X117" i="3"/>
  <c r="X120" i="3"/>
  <c r="X118" i="3"/>
  <c r="J125" i="3"/>
  <c r="J124" i="22" s="1"/>
  <c r="J123" i="3"/>
  <c r="J122" i="22" s="1"/>
  <c r="J124" i="3"/>
  <c r="J123" i="22" s="1"/>
  <c r="J122" i="3"/>
  <c r="J121" i="22" s="1"/>
  <c r="U125" i="3"/>
  <c r="U123" i="3"/>
  <c r="U124" i="3"/>
  <c r="U122" i="3"/>
  <c r="D120" i="3"/>
  <c r="D118" i="3"/>
  <c r="D119" i="3"/>
  <c r="D117" i="3"/>
  <c r="N119" i="3"/>
  <c r="N118" i="22" s="1"/>
  <c r="N117" i="3"/>
  <c r="N116" i="22" s="1"/>
  <c r="N120" i="3"/>
  <c r="N119" i="22" s="1"/>
  <c r="N118" i="3"/>
  <c r="N117" i="22" s="1"/>
  <c r="Y120" i="3"/>
  <c r="Y119" i="3"/>
  <c r="Y118" i="3"/>
  <c r="Y117" i="3"/>
  <c r="L125" i="3"/>
  <c r="L123" i="3"/>
  <c r="L124" i="3"/>
  <c r="L122" i="3"/>
  <c r="V125" i="3"/>
  <c r="V124" i="22" s="1"/>
  <c r="V123" i="3"/>
  <c r="V122" i="22" s="1"/>
  <c r="V124" i="3"/>
  <c r="V123" i="22" s="1"/>
  <c r="V122" i="3"/>
  <c r="V121" i="22" s="1"/>
  <c r="E117" i="3"/>
  <c r="E118" i="3"/>
  <c r="E119" i="3"/>
  <c r="E120" i="3"/>
  <c r="P119" i="3"/>
  <c r="P117" i="3"/>
  <c r="P120" i="3"/>
  <c r="P118" i="3"/>
  <c r="B123" i="3"/>
  <c r="B122" i="22" s="1"/>
  <c r="B122" i="3"/>
  <c r="B121" i="22" s="1"/>
  <c r="B125" i="3"/>
  <c r="B124" i="22" s="1"/>
  <c r="B124" i="3"/>
  <c r="B123" i="22" s="1"/>
  <c r="M125" i="3"/>
  <c r="M123" i="3"/>
  <c r="M124" i="3"/>
  <c r="M122" i="3"/>
  <c r="X125" i="3"/>
  <c r="X123" i="3"/>
  <c r="X124" i="3"/>
  <c r="X122" i="3"/>
  <c r="F119" i="3"/>
  <c r="F118" i="22" s="1"/>
  <c r="F117" i="3"/>
  <c r="F116" i="22" s="1"/>
  <c r="F120" i="3"/>
  <c r="F119" i="22" s="1"/>
  <c r="F118" i="3"/>
  <c r="F117" i="22" s="1"/>
  <c r="Q120" i="3"/>
  <c r="Q119" i="3"/>
  <c r="Q118" i="3"/>
  <c r="Q117" i="3"/>
  <c r="D123" i="3"/>
  <c r="D122" i="3"/>
  <c r="D125" i="3"/>
  <c r="D124" i="3"/>
  <c r="N125" i="3"/>
  <c r="N124" i="22" s="1"/>
  <c r="N123" i="3"/>
  <c r="N122" i="22" s="1"/>
  <c r="N124" i="3"/>
  <c r="N123" i="22" s="1"/>
  <c r="N122" i="3"/>
  <c r="N121" i="22" s="1"/>
  <c r="Y125" i="3"/>
  <c r="Y123" i="3"/>
  <c r="Y124" i="3"/>
  <c r="Y122" i="3"/>
  <c r="B102" i="3"/>
  <c r="H119" i="3"/>
  <c r="H117" i="3"/>
  <c r="H120" i="3"/>
  <c r="H118" i="3"/>
  <c r="R119" i="3"/>
  <c r="R118" i="22" s="1"/>
  <c r="R117" i="3"/>
  <c r="R116" i="22" s="1"/>
  <c r="R120" i="3"/>
  <c r="R119" i="22" s="1"/>
  <c r="R118" i="3"/>
  <c r="R117" i="22" s="1"/>
  <c r="E123" i="3"/>
  <c r="E122" i="3"/>
  <c r="E125" i="3"/>
  <c r="E124" i="3"/>
  <c r="P125" i="3"/>
  <c r="P123" i="3"/>
  <c r="P124" i="3"/>
  <c r="P122" i="3"/>
  <c r="I119" i="3"/>
  <c r="I117" i="3"/>
  <c r="I120" i="3"/>
  <c r="I118" i="3"/>
  <c r="T119" i="3"/>
  <c r="T117" i="3"/>
  <c r="T120" i="3"/>
  <c r="T118" i="3"/>
  <c r="F125" i="3"/>
  <c r="F124" i="22" s="1"/>
  <c r="F123" i="3"/>
  <c r="F122" i="22" s="1"/>
  <c r="F124" i="3"/>
  <c r="F123" i="22" s="1"/>
  <c r="F122" i="3"/>
  <c r="F121" i="22" s="1"/>
  <c r="Q125" i="3"/>
  <c r="Q123" i="3"/>
  <c r="Q124" i="3"/>
  <c r="Q122" i="3"/>
  <c r="J5" i="3"/>
  <c r="J10" i="3"/>
  <c r="J13" i="3"/>
  <c r="J7" i="3"/>
  <c r="U5" i="3"/>
  <c r="U7" i="3"/>
  <c r="U10" i="3"/>
  <c r="U13" i="3"/>
  <c r="I28" i="3"/>
  <c r="I22" i="3"/>
  <c r="I27" i="3"/>
  <c r="I20" i="3"/>
  <c r="I21" i="3" s="1"/>
  <c r="T27" i="3"/>
  <c r="T20" i="3"/>
  <c r="T21" i="3" s="1"/>
  <c r="T28" i="3"/>
  <c r="T22" i="3"/>
  <c r="H38" i="3"/>
  <c r="H36" i="3"/>
  <c r="H34" i="3"/>
  <c r="H37" i="3"/>
  <c r="H35" i="3"/>
  <c r="H33" i="3"/>
  <c r="R37" i="3"/>
  <c r="R37" i="22" s="1"/>
  <c r="R35" i="3"/>
  <c r="R35" i="22" s="1"/>
  <c r="R33" i="3"/>
  <c r="R33" i="22" s="1"/>
  <c r="R38" i="3"/>
  <c r="R38" i="22" s="1"/>
  <c r="R36" i="3"/>
  <c r="R36" i="22" s="1"/>
  <c r="R34" i="3"/>
  <c r="R34" i="22" s="1"/>
  <c r="F40" i="3"/>
  <c r="F40" i="22" s="1"/>
  <c r="F39" i="22" s="1"/>
  <c r="F41" i="3"/>
  <c r="F41" i="22" s="1"/>
  <c r="Q40" i="3"/>
  <c r="Q41" i="3"/>
  <c r="D48" i="3"/>
  <c r="D49" i="3" s="1"/>
  <c r="D43" i="3"/>
  <c r="L48" i="3"/>
  <c r="L49" i="3" s="1"/>
  <c r="L43" i="3"/>
  <c r="T43" i="3"/>
  <c r="T48" i="3"/>
  <c r="T49" i="3" s="1"/>
  <c r="F55" i="3"/>
  <c r="F51" i="3"/>
  <c r="Q51" i="3"/>
  <c r="Q55" i="3"/>
  <c r="E61" i="3"/>
  <c r="E60" i="3"/>
  <c r="P60" i="3"/>
  <c r="P61" i="3"/>
  <c r="B61" i="3"/>
  <c r="B60" i="3"/>
  <c r="B60" i="22" s="1"/>
  <c r="L5" i="3"/>
  <c r="L10" i="3"/>
  <c r="L13" i="3"/>
  <c r="L7" i="3"/>
  <c r="V5" i="3"/>
  <c r="V7" i="3"/>
  <c r="V13" i="3"/>
  <c r="V10" i="3"/>
  <c r="J27" i="3"/>
  <c r="J27" i="22" s="1"/>
  <c r="J20" i="3"/>
  <c r="J28" i="3"/>
  <c r="J22" i="3"/>
  <c r="U27" i="3"/>
  <c r="U20" i="3"/>
  <c r="U21" i="3" s="1"/>
  <c r="U28" i="3"/>
  <c r="U22" i="3"/>
  <c r="I38" i="3"/>
  <c r="I36" i="3"/>
  <c r="I34" i="3"/>
  <c r="I37" i="3"/>
  <c r="I35" i="3"/>
  <c r="I33" i="3"/>
  <c r="T37" i="3"/>
  <c r="T35" i="3"/>
  <c r="T33" i="3"/>
  <c r="T38" i="3"/>
  <c r="T36" i="3"/>
  <c r="T34" i="3"/>
  <c r="H40" i="3"/>
  <c r="H41" i="3"/>
  <c r="R40" i="3"/>
  <c r="R40" i="22" s="1"/>
  <c r="R41" i="3"/>
  <c r="R41" i="22" s="1"/>
  <c r="E48" i="3"/>
  <c r="E49" i="3" s="1"/>
  <c r="E43" i="3"/>
  <c r="M48" i="3"/>
  <c r="M49" i="3" s="1"/>
  <c r="M43" i="3"/>
  <c r="U48" i="3"/>
  <c r="U49" i="3" s="1"/>
  <c r="U43" i="3"/>
  <c r="H51" i="3"/>
  <c r="H55" i="3"/>
  <c r="R51" i="3"/>
  <c r="R55" i="3"/>
  <c r="F60" i="3"/>
  <c r="F60" i="22" s="1"/>
  <c r="F61" i="3"/>
  <c r="Q60" i="3"/>
  <c r="Q61" i="3"/>
  <c r="M5" i="3"/>
  <c r="M13" i="3"/>
  <c r="M7" i="3"/>
  <c r="M10" i="3"/>
  <c r="X5" i="3"/>
  <c r="X7" i="3"/>
  <c r="X13" i="3"/>
  <c r="X10" i="3"/>
  <c r="L28" i="3"/>
  <c r="L22" i="3"/>
  <c r="L27" i="3"/>
  <c r="L20" i="3"/>
  <c r="L21" i="3" s="1"/>
  <c r="V27" i="3"/>
  <c r="V27" i="22" s="1"/>
  <c r="V20" i="3"/>
  <c r="V28" i="3"/>
  <c r="V22" i="3"/>
  <c r="J37" i="3"/>
  <c r="J37" i="22" s="1"/>
  <c r="J35" i="3"/>
  <c r="J35" i="22" s="1"/>
  <c r="J33" i="3"/>
  <c r="J33" i="22" s="1"/>
  <c r="J38" i="3"/>
  <c r="J38" i="22" s="1"/>
  <c r="J36" i="3"/>
  <c r="J36" i="22" s="1"/>
  <c r="J34" i="3"/>
  <c r="J34" i="22" s="1"/>
  <c r="U37" i="3"/>
  <c r="U35" i="3"/>
  <c r="U33" i="3"/>
  <c r="U38" i="3"/>
  <c r="U36" i="3"/>
  <c r="U34" i="3"/>
  <c r="I40" i="3"/>
  <c r="I41" i="3"/>
  <c r="T40" i="3"/>
  <c r="T41" i="3"/>
  <c r="F43" i="3"/>
  <c r="F48" i="3"/>
  <c r="N43" i="3"/>
  <c r="N48" i="3"/>
  <c r="V48" i="3"/>
  <c r="V43" i="3"/>
  <c r="I51" i="3"/>
  <c r="I55" i="3"/>
  <c r="T51" i="3"/>
  <c r="T55" i="3"/>
  <c r="H60" i="3"/>
  <c r="H61" i="3"/>
  <c r="R60" i="3"/>
  <c r="R60" i="22" s="1"/>
  <c r="R61" i="3"/>
  <c r="B28" i="3"/>
  <c r="B22" i="3"/>
  <c r="B27" i="3"/>
  <c r="B27" i="22" s="1"/>
  <c r="B20" i="3"/>
  <c r="N5" i="3"/>
  <c r="N10" i="3"/>
  <c r="N13" i="3"/>
  <c r="N7" i="3"/>
  <c r="Y5" i="3"/>
  <c r="Y7" i="3"/>
  <c r="Y13" i="3"/>
  <c r="Y10" i="3"/>
  <c r="M28" i="3"/>
  <c r="M22" i="3"/>
  <c r="M27" i="3"/>
  <c r="M20" i="3"/>
  <c r="M21" i="3" s="1"/>
  <c r="X27" i="3"/>
  <c r="X20" i="3"/>
  <c r="X21" i="3" s="1"/>
  <c r="X28" i="3"/>
  <c r="X22" i="3"/>
  <c r="L37" i="3"/>
  <c r="L35" i="3"/>
  <c r="L33" i="3"/>
  <c r="L38" i="3"/>
  <c r="L36" i="3"/>
  <c r="L34" i="3"/>
  <c r="V37" i="3"/>
  <c r="V37" i="22" s="1"/>
  <c r="V35" i="3"/>
  <c r="V35" i="22" s="1"/>
  <c r="V33" i="3"/>
  <c r="V33" i="22" s="1"/>
  <c r="V38" i="3"/>
  <c r="V38" i="22" s="1"/>
  <c r="V36" i="3"/>
  <c r="V36" i="22" s="1"/>
  <c r="V34" i="3"/>
  <c r="V34" i="22" s="1"/>
  <c r="J40" i="3"/>
  <c r="J40" i="22" s="1"/>
  <c r="J41" i="3"/>
  <c r="J41" i="22" s="1"/>
  <c r="U40" i="3"/>
  <c r="U41" i="3"/>
  <c r="G43" i="3"/>
  <c r="G48" i="3"/>
  <c r="G49" i="3" s="1"/>
  <c r="O43" i="3"/>
  <c r="O48" i="3"/>
  <c r="O49" i="3" s="1"/>
  <c r="W48" i="3"/>
  <c r="W49" i="3" s="1"/>
  <c r="W43" i="3"/>
  <c r="J55" i="3"/>
  <c r="J51" i="3"/>
  <c r="U51" i="3"/>
  <c r="U55" i="3"/>
  <c r="I61" i="3"/>
  <c r="I60" i="3"/>
  <c r="T60" i="3"/>
  <c r="T61" i="3"/>
  <c r="D5" i="3"/>
  <c r="D7" i="3"/>
  <c r="D13" i="3"/>
  <c r="D10" i="3"/>
  <c r="B34" i="3"/>
  <c r="B34" i="22" s="1"/>
  <c r="B36" i="3"/>
  <c r="B36" i="22" s="1"/>
  <c r="B33" i="3"/>
  <c r="B33" i="22" s="1"/>
  <c r="B38" i="3"/>
  <c r="B38" i="22" s="1"/>
  <c r="B35" i="3"/>
  <c r="B35" i="22" s="1"/>
  <c r="B37" i="3"/>
  <c r="B37" i="22" s="1"/>
  <c r="E5" i="3"/>
  <c r="E10" i="3"/>
  <c r="E13" i="3"/>
  <c r="E7" i="3"/>
  <c r="P5" i="3"/>
  <c r="P13" i="3"/>
  <c r="P7" i="3"/>
  <c r="P10" i="3"/>
  <c r="D28" i="3"/>
  <c r="D22" i="3"/>
  <c r="D27" i="3"/>
  <c r="D20" i="3"/>
  <c r="D21" i="3" s="1"/>
  <c r="N28" i="3"/>
  <c r="N22" i="3"/>
  <c r="N27" i="3"/>
  <c r="N27" i="22" s="1"/>
  <c r="N20" i="3"/>
  <c r="Y27" i="3"/>
  <c r="Y20" i="3"/>
  <c r="Y21" i="3" s="1"/>
  <c r="Y28" i="3"/>
  <c r="Y22" i="3"/>
  <c r="M37" i="3"/>
  <c r="M35" i="3"/>
  <c r="M33" i="3"/>
  <c r="M38" i="3"/>
  <c r="M36" i="3"/>
  <c r="M34" i="3"/>
  <c r="X37" i="3"/>
  <c r="X35" i="3"/>
  <c r="X33" i="3"/>
  <c r="X38" i="3"/>
  <c r="X36" i="3"/>
  <c r="X34" i="3"/>
  <c r="L40" i="3"/>
  <c r="L41" i="3"/>
  <c r="V40" i="3"/>
  <c r="V40" i="22" s="1"/>
  <c r="V41" i="3"/>
  <c r="V41" i="22" s="1"/>
  <c r="H43" i="3"/>
  <c r="H48" i="3"/>
  <c r="H49" i="3" s="1"/>
  <c r="P43" i="3"/>
  <c r="P48" i="3"/>
  <c r="P49" i="3" s="1"/>
  <c r="X43" i="3"/>
  <c r="X48" i="3"/>
  <c r="X49" i="3" s="1"/>
  <c r="L51" i="3"/>
  <c r="L55" i="3"/>
  <c r="V51" i="3"/>
  <c r="V55" i="3"/>
  <c r="V57" i="3" s="1"/>
  <c r="V57" i="22" s="1"/>
  <c r="J61" i="3"/>
  <c r="J60" i="3"/>
  <c r="J60" i="22" s="1"/>
  <c r="U61" i="3"/>
  <c r="U60" i="3"/>
  <c r="B5" i="3"/>
  <c r="B7" i="3"/>
  <c r="B10" i="3"/>
  <c r="B13" i="3"/>
  <c r="B41" i="3"/>
  <c r="B41" i="22" s="1"/>
  <c r="B40" i="3"/>
  <c r="B40" i="22" s="1"/>
  <c r="F5" i="3"/>
  <c r="F10" i="3"/>
  <c r="F13" i="3"/>
  <c r="F7" i="3"/>
  <c r="Q5" i="3"/>
  <c r="Q7" i="3"/>
  <c r="Q10" i="3"/>
  <c r="Q13" i="3"/>
  <c r="E27" i="3"/>
  <c r="E20" i="3"/>
  <c r="E21" i="3" s="1"/>
  <c r="E28" i="3"/>
  <c r="E22" i="3"/>
  <c r="P28" i="3"/>
  <c r="P22" i="3"/>
  <c r="P27" i="3"/>
  <c r="P20" i="3"/>
  <c r="P21" i="3" s="1"/>
  <c r="D36" i="3"/>
  <c r="D33" i="3"/>
  <c r="D38" i="3"/>
  <c r="D35" i="3"/>
  <c r="D37" i="3"/>
  <c r="D34" i="3"/>
  <c r="N37" i="3"/>
  <c r="N37" i="22" s="1"/>
  <c r="N35" i="3"/>
  <c r="N35" i="22" s="1"/>
  <c r="N33" i="3"/>
  <c r="N33" i="22" s="1"/>
  <c r="N38" i="3"/>
  <c r="N38" i="22" s="1"/>
  <c r="N36" i="3"/>
  <c r="N36" i="22" s="1"/>
  <c r="N34" i="3"/>
  <c r="N34" i="22" s="1"/>
  <c r="Y37" i="3"/>
  <c r="Y35" i="3"/>
  <c r="Y33" i="3"/>
  <c r="Y38" i="3"/>
  <c r="Y36" i="3"/>
  <c r="Y34" i="3"/>
  <c r="M40" i="3"/>
  <c r="M41" i="3"/>
  <c r="X40" i="3"/>
  <c r="X41" i="3"/>
  <c r="I43" i="3"/>
  <c r="I48" i="3"/>
  <c r="I49" i="3" s="1"/>
  <c r="Q48" i="3"/>
  <c r="Q49" i="3" s="1"/>
  <c r="Q43" i="3"/>
  <c r="Y43" i="3"/>
  <c r="Y48" i="3"/>
  <c r="Y49" i="3" s="1"/>
  <c r="M51" i="3"/>
  <c r="M55" i="3"/>
  <c r="X51" i="3"/>
  <c r="X55" i="3"/>
  <c r="L61" i="3"/>
  <c r="L60" i="3"/>
  <c r="V61" i="3"/>
  <c r="V60" i="3"/>
  <c r="V60" i="22" s="1"/>
  <c r="B48" i="3"/>
  <c r="B43" i="3"/>
  <c r="H5" i="3"/>
  <c r="H10" i="3"/>
  <c r="H13" i="3"/>
  <c r="H7" i="3"/>
  <c r="R5" i="3"/>
  <c r="R13" i="3"/>
  <c r="R7" i="3"/>
  <c r="R10" i="3"/>
  <c r="F27" i="3"/>
  <c r="F27" i="22" s="1"/>
  <c r="F20" i="3"/>
  <c r="F28" i="3"/>
  <c r="F22" i="3"/>
  <c r="Q28" i="3"/>
  <c r="Q22" i="3"/>
  <c r="Q27" i="3"/>
  <c r="Q20" i="3"/>
  <c r="Q21" i="3" s="1"/>
  <c r="E35" i="3"/>
  <c r="E34" i="3"/>
  <c r="E33" i="3"/>
  <c r="E38" i="3"/>
  <c r="E37" i="3"/>
  <c r="E36" i="3"/>
  <c r="P37" i="3"/>
  <c r="P35" i="3"/>
  <c r="P33" i="3"/>
  <c r="P38" i="3"/>
  <c r="P36" i="3"/>
  <c r="P34" i="3"/>
  <c r="D41" i="3"/>
  <c r="D40" i="3"/>
  <c r="N40" i="3"/>
  <c r="N40" i="22" s="1"/>
  <c r="N41" i="3"/>
  <c r="N41" i="22" s="1"/>
  <c r="Y40" i="3"/>
  <c r="Y41" i="3"/>
  <c r="J43" i="3"/>
  <c r="J48" i="3"/>
  <c r="R43" i="3"/>
  <c r="R48" i="3"/>
  <c r="D51" i="3"/>
  <c r="D55" i="3"/>
  <c r="N51" i="3"/>
  <c r="N55" i="3"/>
  <c r="Y51" i="3"/>
  <c r="Y55" i="3"/>
  <c r="M61" i="3"/>
  <c r="M60" i="3"/>
  <c r="X61" i="3"/>
  <c r="X60" i="3"/>
  <c r="B51" i="3"/>
  <c r="B55" i="3"/>
  <c r="I5" i="3"/>
  <c r="I13" i="3"/>
  <c r="I7" i="3"/>
  <c r="I10" i="3"/>
  <c r="T5" i="3"/>
  <c r="T7" i="3"/>
  <c r="T10" i="3"/>
  <c r="T13" i="3"/>
  <c r="H28" i="3"/>
  <c r="H22" i="3"/>
  <c r="H27" i="3"/>
  <c r="H20" i="3"/>
  <c r="H21" i="3" s="1"/>
  <c r="R28" i="3"/>
  <c r="R22" i="3"/>
  <c r="R27" i="3"/>
  <c r="R27" i="22" s="1"/>
  <c r="R20" i="3"/>
  <c r="F38" i="3"/>
  <c r="F38" i="22" s="1"/>
  <c r="F36" i="3"/>
  <c r="F36" i="22" s="1"/>
  <c r="F34" i="3"/>
  <c r="F34" i="22" s="1"/>
  <c r="F37" i="3"/>
  <c r="F37" i="22" s="1"/>
  <c r="F35" i="3"/>
  <c r="F35" i="22" s="1"/>
  <c r="F33" i="3"/>
  <c r="F33" i="22" s="1"/>
  <c r="Q37" i="3"/>
  <c r="Q35" i="3"/>
  <c r="Q33" i="3"/>
  <c r="Q38" i="3"/>
  <c r="Q36" i="3"/>
  <c r="Q34" i="3"/>
  <c r="E41" i="3"/>
  <c r="E40" i="3"/>
  <c r="P40" i="3"/>
  <c r="P41" i="3"/>
  <c r="C48" i="3"/>
  <c r="C49" i="3" s="1"/>
  <c r="C43" i="3"/>
  <c r="K48" i="3"/>
  <c r="K49" i="3" s="1"/>
  <c r="K43" i="3"/>
  <c r="S43" i="3"/>
  <c r="S48" i="3"/>
  <c r="S49" i="3" s="1"/>
  <c r="E51" i="3"/>
  <c r="E55" i="3"/>
  <c r="P51" i="3"/>
  <c r="P55" i="3"/>
  <c r="D60" i="3"/>
  <c r="D61" i="3"/>
  <c r="N61" i="3"/>
  <c r="N60" i="3"/>
  <c r="N60" i="22" s="1"/>
  <c r="Y61" i="3"/>
  <c r="Y60" i="3"/>
  <c r="C130" i="3"/>
  <c r="N39" i="22" l="1"/>
  <c r="J39" i="22"/>
  <c r="B39" i="22"/>
  <c r="B32" i="22"/>
  <c r="J32" i="22"/>
  <c r="J68" i="22"/>
  <c r="J69" i="22"/>
  <c r="V39" i="22"/>
  <c r="R69" i="22"/>
  <c r="R68" i="22"/>
  <c r="F68" i="22"/>
  <c r="F69" i="22"/>
  <c r="N32" i="22"/>
  <c r="V32" i="22"/>
  <c r="R32" i="22"/>
  <c r="N69" i="22"/>
  <c r="N68" i="22"/>
  <c r="V68" i="22"/>
  <c r="V69" i="22"/>
  <c r="R39" i="22"/>
  <c r="F32" i="22"/>
  <c r="R110" i="3"/>
  <c r="R109" i="22" s="1"/>
  <c r="R68" i="3"/>
  <c r="F68" i="3"/>
  <c r="R49" i="3"/>
  <c r="R49" i="22" s="1"/>
  <c r="R48" i="22" s="1"/>
  <c r="V21" i="3"/>
  <c r="V21" i="22" s="1"/>
  <c r="V20" i="22" s="1"/>
  <c r="V49" i="3"/>
  <c r="V49" i="22" s="1"/>
  <c r="V48" i="22" s="1"/>
  <c r="V68" i="3"/>
  <c r="N68" i="3"/>
  <c r="B49" i="3"/>
  <c r="B49" i="22" s="1"/>
  <c r="B48" i="22" s="1"/>
  <c r="J49" i="3"/>
  <c r="J49" i="22" s="1"/>
  <c r="J48" i="22" s="1"/>
  <c r="N49" i="3"/>
  <c r="N49" i="22" s="1"/>
  <c r="N48" i="22" s="1"/>
  <c r="J21" i="3"/>
  <c r="J21" i="22" s="1"/>
  <c r="J20" i="22" s="1"/>
  <c r="J68" i="3"/>
  <c r="R21" i="3"/>
  <c r="R21" i="22" s="1"/>
  <c r="R20" i="22" s="1"/>
  <c r="F21" i="3"/>
  <c r="F21" i="22" s="1"/>
  <c r="F20" i="22" s="1"/>
  <c r="N21" i="3"/>
  <c r="N21" i="22" s="1"/>
  <c r="N20" i="22" s="1"/>
  <c r="B21" i="3"/>
  <c r="B21" i="22" s="1"/>
  <c r="B20" i="22" s="1"/>
  <c r="F49" i="3"/>
  <c r="F49" i="22" s="1"/>
  <c r="F48" i="22" s="1"/>
  <c r="N114" i="3"/>
  <c r="N113" i="22" s="1"/>
  <c r="N113" i="3"/>
  <c r="N112" i="22" s="1"/>
  <c r="N111" i="3"/>
  <c r="N110" i="22" s="1"/>
  <c r="N112" i="3"/>
  <c r="N111" i="22" s="1"/>
  <c r="L108" i="3"/>
  <c r="L103" i="3"/>
  <c r="L105" i="3"/>
  <c r="L107" i="3"/>
  <c r="L104" i="3"/>
  <c r="L109" i="3"/>
  <c r="L106" i="3"/>
  <c r="U114" i="3"/>
  <c r="U113" i="3"/>
  <c r="U112" i="3"/>
  <c r="U111" i="3"/>
  <c r="T108" i="3"/>
  <c r="T105" i="3"/>
  <c r="T103" i="3"/>
  <c r="T109" i="3"/>
  <c r="T107" i="3"/>
  <c r="T106" i="3"/>
  <c r="T104" i="3"/>
  <c r="Q114" i="3"/>
  <c r="Q111" i="3"/>
  <c r="Q113" i="3"/>
  <c r="Q112" i="3"/>
  <c r="D108" i="3"/>
  <c r="D106" i="3"/>
  <c r="D104" i="3"/>
  <c r="D109" i="3"/>
  <c r="D107" i="3"/>
  <c r="D105" i="3"/>
  <c r="D103" i="3"/>
  <c r="X114" i="3"/>
  <c r="X113" i="3"/>
  <c r="X111" i="3"/>
  <c r="X112" i="3"/>
  <c r="L114" i="3"/>
  <c r="L111" i="3"/>
  <c r="L112" i="3"/>
  <c r="L113" i="3"/>
  <c r="B108" i="3"/>
  <c r="B107" i="22" s="1"/>
  <c r="B106" i="3"/>
  <c r="B105" i="22" s="1"/>
  <c r="B104" i="3"/>
  <c r="B103" i="22" s="1"/>
  <c r="B109" i="3"/>
  <c r="B108" i="22" s="1"/>
  <c r="B107" i="3"/>
  <c r="B106" i="22" s="1"/>
  <c r="B105" i="3"/>
  <c r="B104" i="22" s="1"/>
  <c r="X108" i="3"/>
  <c r="X109" i="3"/>
  <c r="X107" i="3"/>
  <c r="X105" i="3"/>
  <c r="X103" i="3"/>
  <c r="X106" i="3"/>
  <c r="X104" i="3"/>
  <c r="J108" i="3"/>
  <c r="J107" i="22" s="1"/>
  <c r="J109" i="3"/>
  <c r="J108" i="22" s="1"/>
  <c r="J107" i="3"/>
  <c r="J106" i="22" s="1"/>
  <c r="J105" i="3"/>
  <c r="J104" i="22" s="1"/>
  <c r="J103" i="3"/>
  <c r="J102" i="22" s="1"/>
  <c r="J104" i="3"/>
  <c r="J103" i="22" s="1"/>
  <c r="J106" i="3"/>
  <c r="J105" i="22" s="1"/>
  <c r="T114" i="3"/>
  <c r="T113" i="3"/>
  <c r="T111" i="3"/>
  <c r="T112" i="3"/>
  <c r="R108" i="3"/>
  <c r="R107" i="22" s="1"/>
  <c r="R105" i="3"/>
  <c r="R104" i="22" s="1"/>
  <c r="R103" i="3"/>
  <c r="R102" i="22" s="1"/>
  <c r="R109" i="3"/>
  <c r="R108" i="22" s="1"/>
  <c r="R107" i="3"/>
  <c r="R106" i="22" s="1"/>
  <c r="R104" i="3"/>
  <c r="R103" i="22" s="1"/>
  <c r="R106" i="3"/>
  <c r="R105" i="22" s="1"/>
  <c r="F114" i="3"/>
  <c r="F113" i="22" s="1"/>
  <c r="F111" i="3"/>
  <c r="F110" i="22" s="1"/>
  <c r="F113" i="3"/>
  <c r="F112" i="22" s="1"/>
  <c r="F112" i="3"/>
  <c r="F111" i="22" s="1"/>
  <c r="D111" i="3"/>
  <c r="D113" i="3"/>
  <c r="D112" i="3"/>
  <c r="D114" i="3"/>
  <c r="J114" i="3"/>
  <c r="J113" i="22" s="1"/>
  <c r="J113" i="3"/>
  <c r="J112" i="22" s="1"/>
  <c r="J111" i="3"/>
  <c r="J110" i="22" s="1"/>
  <c r="J112" i="3"/>
  <c r="J111" i="22" s="1"/>
  <c r="F108" i="3"/>
  <c r="F107" i="22" s="1"/>
  <c r="F107" i="3"/>
  <c r="F106" i="22" s="1"/>
  <c r="F103" i="3"/>
  <c r="F102" i="22" s="1"/>
  <c r="F105" i="3"/>
  <c r="F104" i="22" s="1"/>
  <c r="F104" i="3"/>
  <c r="F103" i="22" s="1"/>
  <c r="F109" i="3"/>
  <c r="F108" i="22" s="1"/>
  <c r="F106" i="3"/>
  <c r="F105" i="22" s="1"/>
  <c r="P108" i="3"/>
  <c r="P105" i="3"/>
  <c r="P109" i="3"/>
  <c r="P107" i="3"/>
  <c r="P103" i="3"/>
  <c r="P104" i="3"/>
  <c r="P106" i="3"/>
  <c r="Y114" i="3"/>
  <c r="Y113" i="3"/>
  <c r="Y112" i="3"/>
  <c r="Y111" i="3"/>
  <c r="M108" i="3"/>
  <c r="M105" i="3"/>
  <c r="M107" i="3"/>
  <c r="M109" i="3"/>
  <c r="M104" i="3"/>
  <c r="M103" i="3"/>
  <c r="M106" i="3"/>
  <c r="I108" i="3"/>
  <c r="I105" i="3"/>
  <c r="I103" i="3"/>
  <c r="I109" i="3"/>
  <c r="I107" i="3"/>
  <c r="I104" i="3"/>
  <c r="I106" i="3"/>
  <c r="R114" i="3"/>
  <c r="R113" i="22" s="1"/>
  <c r="R113" i="3"/>
  <c r="R112" i="22" s="1"/>
  <c r="R111" i="3"/>
  <c r="R110" i="22" s="1"/>
  <c r="R112" i="3"/>
  <c r="R111" i="22" s="1"/>
  <c r="P114" i="3"/>
  <c r="P113" i="3"/>
  <c r="P111" i="3"/>
  <c r="P112" i="3"/>
  <c r="Y108" i="3"/>
  <c r="Y104" i="3"/>
  <c r="Y103" i="3"/>
  <c r="Y106" i="3"/>
  <c r="Y105" i="3"/>
  <c r="Y107" i="3"/>
  <c r="Y109" i="3"/>
  <c r="M114" i="3"/>
  <c r="M112" i="3"/>
  <c r="M111" i="3"/>
  <c r="M113" i="3"/>
  <c r="V114" i="3"/>
  <c r="V113" i="22" s="1"/>
  <c r="V113" i="3"/>
  <c r="V112" i="22" s="1"/>
  <c r="V111" i="3"/>
  <c r="V110" i="22" s="1"/>
  <c r="V112" i="3"/>
  <c r="V111" i="22" s="1"/>
  <c r="I114" i="3"/>
  <c r="I111" i="3"/>
  <c r="I113" i="3"/>
  <c r="I112" i="3"/>
  <c r="E111" i="3"/>
  <c r="E113" i="3"/>
  <c r="E112" i="3"/>
  <c r="E114" i="3"/>
  <c r="V108" i="3"/>
  <c r="V107" i="22" s="1"/>
  <c r="V109" i="3"/>
  <c r="V108" i="22" s="1"/>
  <c r="V107" i="3"/>
  <c r="V106" i="22" s="1"/>
  <c r="V105" i="3"/>
  <c r="V104" i="22" s="1"/>
  <c r="V103" i="3"/>
  <c r="V102" i="22" s="1"/>
  <c r="V104" i="3"/>
  <c r="V103" i="22" s="1"/>
  <c r="V106" i="3"/>
  <c r="V105" i="22" s="1"/>
  <c r="U108" i="3"/>
  <c r="U104" i="3"/>
  <c r="U103" i="3"/>
  <c r="U106" i="3"/>
  <c r="U105" i="3"/>
  <c r="U107" i="3"/>
  <c r="U109" i="3"/>
  <c r="H108" i="3"/>
  <c r="H104" i="3"/>
  <c r="H106" i="3"/>
  <c r="H103" i="3"/>
  <c r="H105" i="3"/>
  <c r="H107" i="3"/>
  <c r="H109" i="3"/>
  <c r="E108" i="3"/>
  <c r="E106" i="3"/>
  <c r="E104" i="3"/>
  <c r="E109" i="3"/>
  <c r="E107" i="3"/>
  <c r="E105" i="3"/>
  <c r="E103" i="3"/>
  <c r="N108" i="3"/>
  <c r="N107" i="22" s="1"/>
  <c r="N105" i="3"/>
  <c r="N104" i="22" s="1"/>
  <c r="N103" i="3"/>
  <c r="N102" i="22" s="1"/>
  <c r="N109" i="3"/>
  <c r="N108" i="22" s="1"/>
  <c r="N107" i="3"/>
  <c r="N106" i="22" s="1"/>
  <c r="N104" i="3"/>
  <c r="N103" i="22" s="1"/>
  <c r="N106" i="3"/>
  <c r="N105" i="22" s="1"/>
  <c r="B112" i="3"/>
  <c r="B111" i="22" s="1"/>
  <c r="B114" i="3"/>
  <c r="B113" i="22" s="1"/>
  <c r="B113" i="3"/>
  <c r="B112" i="22" s="1"/>
  <c r="H114" i="3"/>
  <c r="H111" i="3"/>
  <c r="H113" i="3"/>
  <c r="H112" i="3"/>
  <c r="Q108" i="3"/>
  <c r="Q109" i="3"/>
  <c r="Q104" i="3"/>
  <c r="Q106" i="3"/>
  <c r="Q103" i="3"/>
  <c r="Q105" i="3"/>
  <c r="Q107" i="3"/>
  <c r="B103" i="3"/>
  <c r="B102" i="22" s="1"/>
  <c r="B111" i="3"/>
  <c r="B110" i="22" s="1"/>
  <c r="P54" i="3"/>
  <c r="P52" i="3"/>
  <c r="P53" i="3"/>
  <c r="E58" i="3"/>
  <c r="E57" i="3"/>
  <c r="E56" i="3"/>
  <c r="T18" i="3"/>
  <c r="T15" i="3"/>
  <c r="T16" i="3"/>
  <c r="T17" i="3"/>
  <c r="T14" i="3"/>
  <c r="B58" i="3"/>
  <c r="B58" i="22" s="1"/>
  <c r="B57" i="3"/>
  <c r="B57" i="22" s="1"/>
  <c r="B56" i="3"/>
  <c r="B56" i="22" s="1"/>
  <c r="N58" i="3"/>
  <c r="N58" i="22" s="1"/>
  <c r="N57" i="3"/>
  <c r="N57" i="22" s="1"/>
  <c r="N56" i="3"/>
  <c r="N56" i="22" s="1"/>
  <c r="H12" i="3"/>
  <c r="H11" i="3"/>
  <c r="X57" i="3"/>
  <c r="X56" i="3"/>
  <c r="X58" i="3"/>
  <c r="Q18" i="3"/>
  <c r="Q15" i="3"/>
  <c r="Q17" i="3"/>
  <c r="Q14" i="3"/>
  <c r="Q16" i="3"/>
  <c r="P12" i="3"/>
  <c r="P11" i="3"/>
  <c r="D9" i="3"/>
  <c r="D8" i="3"/>
  <c r="J54" i="3"/>
  <c r="J54" i="22" s="1"/>
  <c r="J53" i="3"/>
  <c r="J53" i="22" s="1"/>
  <c r="J52" i="3"/>
  <c r="J52" i="22" s="1"/>
  <c r="X25" i="3"/>
  <c r="X24" i="3"/>
  <c r="X23" i="3"/>
  <c r="X26" i="3"/>
  <c r="Y12" i="3"/>
  <c r="Y11" i="3"/>
  <c r="T58" i="3"/>
  <c r="T57" i="3"/>
  <c r="T56" i="3"/>
  <c r="L25" i="3"/>
  <c r="L23" i="3"/>
  <c r="L24" i="3"/>
  <c r="L26" i="3"/>
  <c r="M18" i="3"/>
  <c r="M14" i="3"/>
  <c r="M16" i="3"/>
  <c r="M15" i="3"/>
  <c r="M17" i="3"/>
  <c r="H57" i="3"/>
  <c r="H56" i="3"/>
  <c r="H58" i="3"/>
  <c r="U25" i="3"/>
  <c r="U26" i="3"/>
  <c r="U23" i="3"/>
  <c r="U24" i="3"/>
  <c r="V12" i="3"/>
  <c r="V12" i="22" s="1"/>
  <c r="V11" i="3"/>
  <c r="V11" i="22" s="1"/>
  <c r="V10" i="22" s="1"/>
  <c r="F54" i="3"/>
  <c r="F54" i="22" s="1"/>
  <c r="F53" i="3"/>
  <c r="F53" i="22" s="1"/>
  <c r="F52" i="3"/>
  <c r="F52" i="22" s="1"/>
  <c r="F51" i="22" s="1"/>
  <c r="T25" i="3"/>
  <c r="T24" i="3"/>
  <c r="T26" i="3"/>
  <c r="T23" i="3"/>
  <c r="U18" i="3"/>
  <c r="U15" i="3"/>
  <c r="U17" i="3"/>
  <c r="U14" i="3"/>
  <c r="U16" i="3"/>
  <c r="Y62" i="3"/>
  <c r="Y63" i="3"/>
  <c r="E54" i="3"/>
  <c r="E53" i="3"/>
  <c r="E52" i="3"/>
  <c r="T12" i="3"/>
  <c r="T11" i="3"/>
  <c r="B54" i="3"/>
  <c r="B54" i="22" s="1"/>
  <c r="B53" i="3"/>
  <c r="B53" i="22" s="1"/>
  <c r="B52" i="3"/>
  <c r="B52" i="22" s="1"/>
  <c r="N54" i="3"/>
  <c r="N54" i="22" s="1"/>
  <c r="N53" i="3"/>
  <c r="N53" i="22" s="1"/>
  <c r="N52" i="3"/>
  <c r="N52" i="22" s="1"/>
  <c r="X54" i="3"/>
  <c r="X52" i="3"/>
  <c r="X53" i="3"/>
  <c r="I46" i="3"/>
  <c r="I47" i="3"/>
  <c r="I44" i="3"/>
  <c r="I45" i="3"/>
  <c r="Q12" i="3"/>
  <c r="Q11" i="3"/>
  <c r="J63" i="3"/>
  <c r="J63" i="22" s="1"/>
  <c r="J62" i="3"/>
  <c r="J62" i="22" s="1"/>
  <c r="P45" i="3"/>
  <c r="P44" i="3"/>
  <c r="P8" i="3"/>
  <c r="P9" i="3"/>
  <c r="J58" i="3"/>
  <c r="J58" i="22" s="1"/>
  <c r="J56" i="3"/>
  <c r="J56" i="22" s="1"/>
  <c r="J57" i="3"/>
  <c r="J57" i="22" s="1"/>
  <c r="X31" i="3"/>
  <c r="X29" i="3"/>
  <c r="X30" i="3"/>
  <c r="Y18" i="3"/>
  <c r="Y15" i="3"/>
  <c r="Y17" i="3"/>
  <c r="Y14" i="3"/>
  <c r="Y16" i="3"/>
  <c r="T54" i="3"/>
  <c r="T53" i="3"/>
  <c r="T52" i="3"/>
  <c r="F46" i="3"/>
  <c r="F46" i="22" s="1"/>
  <c r="F47" i="3"/>
  <c r="F47" i="22" s="1"/>
  <c r="F44" i="3"/>
  <c r="F44" i="22" s="1"/>
  <c r="F45" i="3"/>
  <c r="F45" i="22" s="1"/>
  <c r="L31" i="3"/>
  <c r="L29" i="3"/>
  <c r="L30" i="3"/>
  <c r="H54" i="3"/>
  <c r="H52" i="3"/>
  <c r="H53" i="3"/>
  <c r="U31" i="3"/>
  <c r="U30" i="3"/>
  <c r="U29" i="3"/>
  <c r="V15" i="3"/>
  <c r="V15" i="22" s="1"/>
  <c r="V17" i="3"/>
  <c r="V17" i="22" s="1"/>
  <c r="V18" i="3"/>
  <c r="V18" i="22" s="1"/>
  <c r="V14" i="3"/>
  <c r="V14" i="22" s="1"/>
  <c r="V16" i="3"/>
  <c r="V16" i="22" s="1"/>
  <c r="B63" i="3"/>
  <c r="B63" i="22" s="1"/>
  <c r="B61" i="22" s="1"/>
  <c r="B59" i="22" s="1"/>
  <c r="B62" i="3"/>
  <c r="B62" i="22" s="1"/>
  <c r="F58" i="3"/>
  <c r="F58" i="22" s="1"/>
  <c r="F57" i="3"/>
  <c r="F57" i="22" s="1"/>
  <c r="F56" i="3"/>
  <c r="F56" i="22" s="1"/>
  <c r="T31" i="3"/>
  <c r="T30" i="3"/>
  <c r="T29" i="3"/>
  <c r="U12" i="3"/>
  <c r="U11" i="3"/>
  <c r="R26" i="3"/>
  <c r="R26" i="22" s="1"/>
  <c r="R24" i="3"/>
  <c r="R24" i="22" s="1"/>
  <c r="R23" i="3"/>
  <c r="R23" i="22" s="1"/>
  <c r="R25" i="3"/>
  <c r="R25" i="22" s="1"/>
  <c r="T8" i="3"/>
  <c r="T9" i="3"/>
  <c r="D58" i="3"/>
  <c r="D57" i="3"/>
  <c r="D56" i="3"/>
  <c r="R12" i="3"/>
  <c r="R12" i="22" s="1"/>
  <c r="R11" i="3"/>
  <c r="R11" i="22" s="1"/>
  <c r="B46" i="3"/>
  <c r="B46" i="22" s="1"/>
  <c r="B45" i="3"/>
  <c r="B45" i="22" s="1"/>
  <c r="B44" i="3"/>
  <c r="B44" i="22" s="1"/>
  <c r="B47" i="3"/>
  <c r="B47" i="22" s="1"/>
  <c r="M58" i="3"/>
  <c r="M56" i="3"/>
  <c r="M57" i="3"/>
  <c r="P25" i="3"/>
  <c r="P23" i="3"/>
  <c r="P24" i="3"/>
  <c r="P26" i="3"/>
  <c r="Q8" i="3"/>
  <c r="Q9" i="3"/>
  <c r="B18" i="3"/>
  <c r="B18" i="22" s="1"/>
  <c r="B15" i="3"/>
  <c r="B15" i="22" s="1"/>
  <c r="B13" i="22" s="1"/>
  <c r="B17" i="3"/>
  <c r="B17" i="22" s="1"/>
  <c r="B14" i="3"/>
  <c r="B16" i="3"/>
  <c r="B16" i="22" s="1"/>
  <c r="V56" i="3"/>
  <c r="V56" i="22" s="1"/>
  <c r="V58" i="3"/>
  <c r="V58" i="22" s="1"/>
  <c r="N25" i="3"/>
  <c r="N25" i="22" s="1"/>
  <c r="N26" i="3"/>
  <c r="N26" i="22" s="1"/>
  <c r="N23" i="3"/>
  <c r="N23" i="22" s="1"/>
  <c r="N22" i="22" s="1"/>
  <c r="N24" i="3"/>
  <c r="N24" i="22" s="1"/>
  <c r="P18" i="3"/>
  <c r="P15" i="3"/>
  <c r="P17" i="3"/>
  <c r="P14" i="3"/>
  <c r="P16" i="3"/>
  <c r="T62" i="3"/>
  <c r="T63" i="3"/>
  <c r="W46" i="3"/>
  <c r="W47" i="3"/>
  <c r="W44" i="3"/>
  <c r="W45" i="3"/>
  <c r="Y8" i="3"/>
  <c r="Y9" i="3"/>
  <c r="B25" i="3"/>
  <c r="B25" i="22" s="1"/>
  <c r="B24" i="3"/>
  <c r="B24" i="22" s="1"/>
  <c r="B26" i="3"/>
  <c r="B26" i="22" s="1"/>
  <c r="B23" i="3"/>
  <c r="B23" i="22" s="1"/>
  <c r="I58" i="3"/>
  <c r="I56" i="3"/>
  <c r="I57" i="3"/>
  <c r="V24" i="3"/>
  <c r="V24" i="22" s="1"/>
  <c r="V23" i="3"/>
  <c r="V23" i="22" s="1"/>
  <c r="V26" i="3"/>
  <c r="V26" i="22" s="1"/>
  <c r="V25" i="3"/>
  <c r="V25" i="22" s="1"/>
  <c r="X12" i="3"/>
  <c r="X11" i="3"/>
  <c r="Q62" i="3"/>
  <c r="Q63" i="3"/>
  <c r="U46" i="3"/>
  <c r="U44" i="3"/>
  <c r="U45" i="3"/>
  <c r="U47" i="3"/>
  <c r="V8" i="3"/>
  <c r="V8" i="22" s="1"/>
  <c r="V7" i="22" s="1"/>
  <c r="V9" i="3"/>
  <c r="V9" i="22" s="1"/>
  <c r="P62" i="3"/>
  <c r="P63" i="3"/>
  <c r="U8" i="3"/>
  <c r="U9" i="3"/>
  <c r="N63" i="3"/>
  <c r="N63" i="22" s="1"/>
  <c r="N62" i="3"/>
  <c r="N62" i="22" s="1"/>
  <c r="S46" i="3"/>
  <c r="S45" i="3"/>
  <c r="S47" i="3"/>
  <c r="S44" i="3"/>
  <c r="R31" i="3"/>
  <c r="R31" i="22" s="1"/>
  <c r="R30" i="3"/>
  <c r="R30" i="22" s="1"/>
  <c r="R29" i="3"/>
  <c r="R29" i="22" s="1"/>
  <c r="X62" i="3"/>
  <c r="X63" i="3"/>
  <c r="D54" i="3"/>
  <c r="D53" i="3"/>
  <c r="D52" i="3"/>
  <c r="R8" i="3"/>
  <c r="R8" i="22" s="1"/>
  <c r="R9" i="3"/>
  <c r="R9" i="22" s="1"/>
  <c r="M54" i="3"/>
  <c r="M52" i="3"/>
  <c r="M53" i="3"/>
  <c r="P31" i="3"/>
  <c r="P30" i="3"/>
  <c r="P29" i="3"/>
  <c r="B12" i="3"/>
  <c r="B12" i="22" s="1"/>
  <c r="B11" i="3"/>
  <c r="B11" i="22" s="1"/>
  <c r="B10" i="22" s="1"/>
  <c r="V53" i="3"/>
  <c r="V53" i="22" s="1"/>
  <c r="V52" i="3"/>
  <c r="V52" i="22" s="1"/>
  <c r="V54" i="3"/>
  <c r="V54" i="22" s="1"/>
  <c r="H44" i="3"/>
  <c r="H45" i="3"/>
  <c r="N30" i="3"/>
  <c r="N30" i="22" s="1"/>
  <c r="N29" i="3"/>
  <c r="N29" i="22" s="1"/>
  <c r="N31" i="3"/>
  <c r="N31" i="22" s="1"/>
  <c r="B31" i="3"/>
  <c r="B31" i="22" s="1"/>
  <c r="B30" i="3"/>
  <c r="B30" i="22" s="1"/>
  <c r="B29" i="3"/>
  <c r="B29" i="22" s="1"/>
  <c r="I54" i="3"/>
  <c r="I53" i="3"/>
  <c r="I52" i="3"/>
  <c r="V30" i="3"/>
  <c r="V30" i="22" s="1"/>
  <c r="V31" i="3"/>
  <c r="V31" i="22" s="1"/>
  <c r="V29" i="3"/>
  <c r="V29" i="22" s="1"/>
  <c r="V28" i="22" s="1"/>
  <c r="X18" i="3"/>
  <c r="X14" i="3"/>
  <c r="X16" i="3"/>
  <c r="X15" i="3"/>
  <c r="X17" i="3"/>
  <c r="T45" i="3"/>
  <c r="T44" i="3"/>
  <c r="D62" i="3"/>
  <c r="D63" i="3"/>
  <c r="K46" i="3"/>
  <c r="K45" i="3"/>
  <c r="K47" i="3"/>
  <c r="K44" i="3"/>
  <c r="I12" i="3"/>
  <c r="I11" i="3"/>
  <c r="Q25" i="3"/>
  <c r="Q23" i="3"/>
  <c r="Q24" i="3"/>
  <c r="Q26" i="3"/>
  <c r="R17" i="3"/>
  <c r="R17" i="22" s="1"/>
  <c r="R18" i="3"/>
  <c r="R18" i="22" s="1"/>
  <c r="R15" i="3"/>
  <c r="R15" i="22" s="1"/>
  <c r="R14" i="3"/>
  <c r="R14" i="22" s="1"/>
  <c r="R16" i="3"/>
  <c r="R16" i="22" s="1"/>
  <c r="E25" i="3"/>
  <c r="E23" i="3"/>
  <c r="E24" i="3"/>
  <c r="E26" i="3"/>
  <c r="F8" i="3"/>
  <c r="F8" i="22" s="1"/>
  <c r="F9" i="3"/>
  <c r="F9" i="22" s="1"/>
  <c r="B8" i="3"/>
  <c r="B8" i="22" s="1"/>
  <c r="B9" i="3"/>
  <c r="B9" i="22" s="1"/>
  <c r="L58" i="3"/>
  <c r="L57" i="3"/>
  <c r="L56" i="3"/>
  <c r="Y25" i="3"/>
  <c r="Y26" i="3"/>
  <c r="Y23" i="3"/>
  <c r="Y24" i="3"/>
  <c r="E8" i="3"/>
  <c r="E9" i="3"/>
  <c r="N8" i="3"/>
  <c r="N8" i="22" s="1"/>
  <c r="N7" i="22" s="1"/>
  <c r="N9" i="3"/>
  <c r="N9" i="22" s="1"/>
  <c r="R63" i="3"/>
  <c r="R63" i="22" s="1"/>
  <c r="R62" i="3"/>
  <c r="R62" i="22" s="1"/>
  <c r="V46" i="3"/>
  <c r="V46" i="22" s="1"/>
  <c r="V45" i="3"/>
  <c r="V45" i="22" s="1"/>
  <c r="V47" i="3"/>
  <c r="V47" i="22" s="1"/>
  <c r="V44" i="3"/>
  <c r="V44" i="22" s="1"/>
  <c r="X8" i="3"/>
  <c r="X9" i="3"/>
  <c r="F63" i="3"/>
  <c r="F63" i="22" s="1"/>
  <c r="F62" i="3"/>
  <c r="F62" i="22" s="1"/>
  <c r="M46" i="3"/>
  <c r="M47" i="3"/>
  <c r="M45" i="3"/>
  <c r="M44" i="3"/>
  <c r="J26" i="3"/>
  <c r="J26" i="22" s="1"/>
  <c r="J23" i="3"/>
  <c r="J23" i="22" s="1"/>
  <c r="J25" i="3"/>
  <c r="J25" i="22" s="1"/>
  <c r="J24" i="3"/>
  <c r="J24" i="22" s="1"/>
  <c r="L8" i="3"/>
  <c r="L9" i="3"/>
  <c r="L45" i="3"/>
  <c r="L44" i="3"/>
  <c r="J8" i="3"/>
  <c r="J8" i="22" s="1"/>
  <c r="J7" i="22" s="1"/>
  <c r="J9" i="3"/>
  <c r="J9" i="22" s="1"/>
  <c r="I8" i="3"/>
  <c r="I9" i="3"/>
  <c r="M62" i="3"/>
  <c r="M63" i="3"/>
  <c r="R46" i="3"/>
  <c r="R46" i="22" s="1"/>
  <c r="R47" i="3"/>
  <c r="R47" i="22" s="1"/>
  <c r="R44" i="3"/>
  <c r="R44" i="22" s="1"/>
  <c r="R43" i="22" s="1"/>
  <c r="R42" i="22" s="1"/>
  <c r="R45" i="3"/>
  <c r="R45" i="22" s="1"/>
  <c r="Q31" i="3"/>
  <c r="Q29" i="3"/>
  <c r="Q30" i="3"/>
  <c r="V63" i="3"/>
  <c r="V63" i="22" s="1"/>
  <c r="V62" i="3"/>
  <c r="V62" i="22" s="1"/>
  <c r="V61" i="22" s="1"/>
  <c r="V59" i="22" s="1"/>
  <c r="Y47" i="3"/>
  <c r="Y46" i="3"/>
  <c r="Y44" i="3"/>
  <c r="Y45" i="3"/>
  <c r="E31" i="3"/>
  <c r="E30" i="3"/>
  <c r="E29" i="3"/>
  <c r="F18" i="3"/>
  <c r="F18" i="22" s="1"/>
  <c r="F14" i="3"/>
  <c r="F14" i="22" s="1"/>
  <c r="F15" i="3"/>
  <c r="F15" i="22" s="1"/>
  <c r="F16" i="3"/>
  <c r="F16" i="22" s="1"/>
  <c r="F17" i="3"/>
  <c r="F17" i="22" s="1"/>
  <c r="L54" i="3"/>
  <c r="L52" i="3"/>
  <c r="L53" i="3"/>
  <c r="Y31" i="3"/>
  <c r="Y30" i="3"/>
  <c r="Y29" i="3"/>
  <c r="E18" i="3"/>
  <c r="E17" i="3"/>
  <c r="E16" i="3"/>
  <c r="E14" i="3"/>
  <c r="E15" i="3"/>
  <c r="I63" i="3"/>
  <c r="I62" i="3"/>
  <c r="O46" i="3"/>
  <c r="O44" i="3"/>
  <c r="O45" i="3"/>
  <c r="O47" i="3"/>
  <c r="N15" i="3"/>
  <c r="N15" i="22" s="1"/>
  <c r="N17" i="3"/>
  <c r="N17" i="22" s="1"/>
  <c r="N14" i="3"/>
  <c r="N14" i="22" s="1"/>
  <c r="N16" i="3"/>
  <c r="N16" i="22" s="1"/>
  <c r="N18" i="3"/>
  <c r="N18" i="22" s="1"/>
  <c r="J31" i="3"/>
  <c r="J31" i="22" s="1"/>
  <c r="J30" i="3"/>
  <c r="J30" i="22" s="1"/>
  <c r="J29" i="3"/>
  <c r="J29" i="22" s="1"/>
  <c r="L18" i="3"/>
  <c r="L14" i="3"/>
  <c r="L15" i="3"/>
  <c r="L16" i="3"/>
  <c r="L17" i="3"/>
  <c r="E63" i="3"/>
  <c r="E62" i="3"/>
  <c r="J18" i="3"/>
  <c r="J18" i="22" s="1"/>
  <c r="J17" i="3"/>
  <c r="J17" i="22" s="1"/>
  <c r="J14" i="3"/>
  <c r="J14" i="22" s="1"/>
  <c r="J16" i="3"/>
  <c r="J16" i="22" s="1"/>
  <c r="J15" i="3"/>
  <c r="J15" i="22" s="1"/>
  <c r="P58" i="3"/>
  <c r="P57" i="3"/>
  <c r="P56" i="3"/>
  <c r="C47" i="3"/>
  <c r="C46" i="3"/>
  <c r="C44" i="3"/>
  <c r="C45" i="3"/>
  <c r="H25" i="3"/>
  <c r="H23" i="3"/>
  <c r="H24" i="3"/>
  <c r="H26" i="3"/>
  <c r="I18" i="3"/>
  <c r="I15" i="3"/>
  <c r="I17" i="3"/>
  <c r="I14" i="3"/>
  <c r="I16" i="3"/>
  <c r="Y58" i="3"/>
  <c r="Y57" i="3"/>
  <c r="Y56" i="3"/>
  <c r="F25" i="3"/>
  <c r="F25" i="22" s="1"/>
  <c r="F23" i="3"/>
  <c r="F23" i="22" s="1"/>
  <c r="F24" i="3"/>
  <c r="F24" i="22" s="1"/>
  <c r="F26" i="3"/>
  <c r="F26" i="22" s="1"/>
  <c r="H8" i="3"/>
  <c r="H9" i="3"/>
  <c r="Q46" i="3"/>
  <c r="Q44" i="3"/>
  <c r="Q45" i="3"/>
  <c r="Q47" i="3"/>
  <c r="F12" i="3"/>
  <c r="F12" i="22" s="1"/>
  <c r="F10" i="22" s="1"/>
  <c r="F11" i="3"/>
  <c r="D24" i="3"/>
  <c r="D26" i="3"/>
  <c r="D23" i="3"/>
  <c r="D25" i="3"/>
  <c r="E12" i="3"/>
  <c r="E11" i="3"/>
  <c r="D12" i="3"/>
  <c r="D11" i="3"/>
  <c r="U58" i="3"/>
  <c r="U57" i="3"/>
  <c r="U56" i="3"/>
  <c r="M25" i="3"/>
  <c r="M24" i="3"/>
  <c r="M26" i="3"/>
  <c r="M23" i="3"/>
  <c r="N12" i="3"/>
  <c r="N12" i="22" s="1"/>
  <c r="N10" i="22" s="1"/>
  <c r="N11" i="3"/>
  <c r="N11" i="22" s="1"/>
  <c r="H62" i="3"/>
  <c r="H63" i="3"/>
  <c r="M12" i="3"/>
  <c r="M11" i="3"/>
  <c r="R58" i="3"/>
  <c r="R58" i="22" s="1"/>
  <c r="R57" i="3"/>
  <c r="R57" i="22" s="1"/>
  <c r="R56" i="3"/>
  <c r="R56" i="22" s="1"/>
  <c r="R55" i="22" s="1"/>
  <c r="E47" i="3"/>
  <c r="E44" i="3"/>
  <c r="E46" i="3"/>
  <c r="E45" i="3"/>
  <c r="L12" i="3"/>
  <c r="L11" i="3"/>
  <c r="Q57" i="3"/>
  <c r="Q58" i="3"/>
  <c r="Q56" i="3"/>
  <c r="D44" i="3"/>
  <c r="D45" i="3"/>
  <c r="I25" i="3"/>
  <c r="I24" i="3"/>
  <c r="I26" i="3"/>
  <c r="I23" i="3"/>
  <c r="J12" i="3"/>
  <c r="J12" i="22" s="1"/>
  <c r="J11" i="3"/>
  <c r="J11" i="22" s="1"/>
  <c r="H31" i="3"/>
  <c r="H29" i="3"/>
  <c r="H30" i="3"/>
  <c r="Y54" i="3"/>
  <c r="Y53" i="3"/>
  <c r="Y52" i="3"/>
  <c r="J46" i="3"/>
  <c r="J46" i="22" s="1"/>
  <c r="J45" i="3"/>
  <c r="J45" i="22" s="1"/>
  <c r="J47" i="3"/>
  <c r="J47" i="22" s="1"/>
  <c r="J44" i="3"/>
  <c r="J44" i="22" s="1"/>
  <c r="F31" i="3"/>
  <c r="F31" i="22" s="1"/>
  <c r="F29" i="3"/>
  <c r="F29" i="22" s="1"/>
  <c r="F30" i="3"/>
  <c r="F30" i="22" s="1"/>
  <c r="H18" i="3"/>
  <c r="H15" i="3"/>
  <c r="H17" i="3"/>
  <c r="H14" i="3"/>
  <c r="H16" i="3"/>
  <c r="L62" i="3"/>
  <c r="L63" i="3"/>
  <c r="U63" i="3"/>
  <c r="U62" i="3"/>
  <c r="X44" i="3"/>
  <c r="X45" i="3"/>
  <c r="D31" i="3"/>
  <c r="D29" i="3"/>
  <c r="D30" i="3"/>
  <c r="D17" i="3"/>
  <c r="D16" i="3"/>
  <c r="D14" i="3"/>
  <c r="D18" i="3"/>
  <c r="D15" i="3"/>
  <c r="U54" i="3"/>
  <c r="U52" i="3"/>
  <c r="U53" i="3"/>
  <c r="G46" i="3"/>
  <c r="G45" i="3"/>
  <c r="G47" i="3"/>
  <c r="G44" i="3"/>
  <c r="M31" i="3"/>
  <c r="M29" i="3"/>
  <c r="M30" i="3"/>
  <c r="N46" i="3"/>
  <c r="N46" i="22" s="1"/>
  <c r="N45" i="3"/>
  <c r="N45" i="22" s="1"/>
  <c r="N47" i="3"/>
  <c r="N47" i="22" s="1"/>
  <c r="N44" i="3"/>
  <c r="N44" i="22" s="1"/>
  <c r="N43" i="22" s="1"/>
  <c r="M8" i="3"/>
  <c r="M9" i="3"/>
  <c r="R53" i="3"/>
  <c r="R53" i="22" s="1"/>
  <c r="R52" i="3"/>
  <c r="R52" i="22" s="1"/>
  <c r="R54" i="3"/>
  <c r="R54" i="22" s="1"/>
  <c r="Q53" i="3"/>
  <c r="Q54" i="3"/>
  <c r="Q52" i="3"/>
  <c r="I31" i="3"/>
  <c r="I30" i="3"/>
  <c r="I29" i="3"/>
  <c r="G130" i="3"/>
  <c r="K130" i="3"/>
  <c r="C65" i="3"/>
  <c r="N13" i="22" l="1"/>
  <c r="N42" i="22"/>
  <c r="B43" i="22"/>
  <c r="B42" i="22" s="1"/>
  <c r="F101" i="22"/>
  <c r="J61" i="22"/>
  <c r="J59" i="22" s="1"/>
  <c r="N55" i="22"/>
  <c r="B101" i="22"/>
  <c r="J28" i="22"/>
  <c r="F61" i="22"/>
  <c r="F59" i="22" s="1"/>
  <c r="R61" i="22"/>
  <c r="R59" i="22" s="1"/>
  <c r="F43" i="22"/>
  <c r="F42" i="22" s="1"/>
  <c r="N51" i="22"/>
  <c r="B55" i="22"/>
  <c r="F114" i="22"/>
  <c r="F100" i="3"/>
  <c r="N114" i="22"/>
  <c r="N100" i="3"/>
  <c r="V114" i="22"/>
  <c r="V100" i="3"/>
  <c r="R114" i="22"/>
  <c r="R100" i="3"/>
  <c r="J114" i="22"/>
  <c r="J100" i="3"/>
  <c r="N28" i="22"/>
  <c r="N19" i="22" s="1"/>
  <c r="R7" i="22"/>
  <c r="V22" i="22"/>
  <c r="V19" i="22" s="1"/>
  <c r="J55" i="22"/>
  <c r="B100" i="22"/>
  <c r="F28" i="22"/>
  <c r="F7" i="22"/>
  <c r="V55" i="22"/>
  <c r="J101" i="22"/>
  <c r="R51" i="22"/>
  <c r="R50" i="22" s="1"/>
  <c r="J43" i="22"/>
  <c r="J42" i="22" s="1"/>
  <c r="J22" i="22"/>
  <c r="V13" i="22"/>
  <c r="V6" i="22" s="1"/>
  <c r="N101" i="22"/>
  <c r="V101" i="22"/>
  <c r="N6" i="22"/>
  <c r="B28" i="22"/>
  <c r="B22" i="22"/>
  <c r="B51" i="22"/>
  <c r="B50" i="22" s="1"/>
  <c r="J10" i="22"/>
  <c r="F13" i="22"/>
  <c r="V43" i="22"/>
  <c r="V42" i="22" s="1"/>
  <c r="V51" i="22"/>
  <c r="N61" i="22"/>
  <c r="N59" i="22" s="1"/>
  <c r="R10" i="22"/>
  <c r="R22" i="22"/>
  <c r="F55" i="22"/>
  <c r="J51" i="22"/>
  <c r="J50" i="22" s="1"/>
  <c r="R101" i="22"/>
  <c r="F22" i="22"/>
  <c r="F19" i="22" s="1"/>
  <c r="J13" i="22"/>
  <c r="B7" i="22"/>
  <c r="B6" i="22" s="1"/>
  <c r="R13" i="22"/>
  <c r="R28" i="22"/>
  <c r="F50" i="22"/>
  <c r="T47" i="3"/>
  <c r="T46" i="3"/>
  <c r="H46" i="3"/>
  <c r="H47" i="3"/>
  <c r="D46" i="3"/>
  <c r="D47" i="3"/>
  <c r="X47" i="3"/>
  <c r="X46" i="3"/>
  <c r="L46" i="3"/>
  <c r="L47" i="3"/>
  <c r="P46" i="3"/>
  <c r="P47" i="3"/>
  <c r="G65" i="3"/>
  <c r="O130" i="3"/>
  <c r="J19" i="22" l="1"/>
  <c r="R19" i="22"/>
  <c r="V50" i="22"/>
  <c r="N50" i="22"/>
  <c r="J100" i="22"/>
  <c r="V5" i="22"/>
  <c r="J6" i="22"/>
  <c r="J5" i="22" s="1"/>
  <c r="J155" i="22" s="1"/>
  <c r="V100" i="22"/>
  <c r="R100" i="22"/>
  <c r="N100" i="22"/>
  <c r="F100" i="22"/>
  <c r="B19" i="22"/>
  <c r="B5" i="22" s="1"/>
  <c r="N5" i="22"/>
  <c r="F6" i="22"/>
  <c r="F5" i="22" s="1"/>
  <c r="F155" i="22" s="1"/>
  <c r="R6" i="22"/>
  <c r="R5" i="22" s="1"/>
  <c r="S130" i="3"/>
  <c r="K65" i="3"/>
  <c r="V155" i="22" l="1"/>
  <c r="R155" i="22"/>
  <c r="N155" i="22"/>
  <c r="O65" i="3"/>
  <c r="W130" i="3"/>
  <c r="S65" i="3" l="1"/>
  <c r="W65" i="3" l="1"/>
  <c r="C98" i="3" l="1"/>
  <c r="C95" i="3"/>
  <c r="C64" i="3"/>
  <c r="C116" i="3"/>
  <c r="C97" i="3"/>
  <c r="C119" i="3" l="1"/>
  <c r="C117" i="3"/>
  <c r="C118" i="3"/>
  <c r="C120" i="3"/>
  <c r="G98" i="3"/>
  <c r="C127" i="3"/>
  <c r="G97" i="3" l="1"/>
  <c r="G95" i="3"/>
  <c r="G116" i="3"/>
  <c r="G64" i="3"/>
  <c r="K97" i="3"/>
  <c r="G127" i="3"/>
  <c r="K95" i="3"/>
  <c r="K64" i="3"/>
  <c r="K116" i="3"/>
  <c r="K98" i="3"/>
  <c r="G120" i="3" l="1"/>
  <c r="G118" i="3"/>
  <c r="G117" i="3"/>
  <c r="G119" i="3"/>
  <c r="K120" i="3"/>
  <c r="K118" i="3"/>
  <c r="K117" i="3"/>
  <c r="K119" i="3"/>
  <c r="O64" i="3"/>
  <c r="K127" i="3"/>
  <c r="O98" i="3"/>
  <c r="O95" i="3"/>
  <c r="O116" i="3"/>
  <c r="O97" i="3"/>
  <c r="O120" i="3" l="1"/>
  <c r="O118" i="3"/>
  <c r="O117" i="3"/>
  <c r="O119" i="3"/>
  <c r="S98" i="3"/>
  <c r="O127" i="3"/>
  <c r="S116" i="3"/>
  <c r="S97" i="3"/>
  <c r="S64" i="3"/>
  <c r="S95" i="3"/>
  <c r="C128" i="3"/>
  <c r="C96" i="3"/>
  <c r="C59" i="3"/>
  <c r="C39" i="3"/>
  <c r="C32" i="3"/>
  <c r="C121" i="3"/>
  <c r="G39" i="3"/>
  <c r="S120" i="3" l="1"/>
  <c r="S118" i="3"/>
  <c r="S117" i="3"/>
  <c r="S119" i="3"/>
  <c r="C123" i="3"/>
  <c r="C122" i="3"/>
  <c r="C125" i="3"/>
  <c r="C124" i="3"/>
  <c r="C36" i="3"/>
  <c r="C33" i="3"/>
  <c r="C38" i="3"/>
  <c r="C35" i="3"/>
  <c r="C37" i="3"/>
  <c r="C34" i="3"/>
  <c r="C60" i="3"/>
  <c r="C61" i="3"/>
  <c r="C41" i="3"/>
  <c r="C40" i="3"/>
  <c r="G40" i="3"/>
  <c r="G41" i="3"/>
  <c r="G32" i="3"/>
  <c r="G59" i="3"/>
  <c r="W64" i="3"/>
  <c r="W95" i="3"/>
  <c r="W98" i="3"/>
  <c r="W97" i="3"/>
  <c r="S127" i="3"/>
  <c r="W116" i="3"/>
  <c r="C101" i="3"/>
  <c r="C90" i="3"/>
  <c r="C129" i="3"/>
  <c r="C62" i="3" l="1"/>
  <c r="C63" i="3"/>
  <c r="C92" i="3"/>
  <c r="C94" i="3"/>
  <c r="C91" i="3"/>
  <c r="C93" i="3"/>
  <c r="C110" i="3"/>
  <c r="C102" i="3"/>
  <c r="W120" i="3"/>
  <c r="W118" i="3"/>
  <c r="W117" i="3"/>
  <c r="W119" i="3"/>
  <c r="G60" i="3"/>
  <c r="G61" i="3"/>
  <c r="G38" i="3"/>
  <c r="G36" i="3"/>
  <c r="G34" i="3"/>
  <c r="G37" i="3"/>
  <c r="G35" i="3"/>
  <c r="G33" i="3"/>
  <c r="G96" i="3"/>
  <c r="G128" i="3"/>
  <c r="G121" i="3"/>
  <c r="G129" i="3"/>
  <c r="G90" i="3"/>
  <c r="K121" i="3"/>
  <c r="W127" i="3"/>
  <c r="K128" i="3"/>
  <c r="K32" i="3"/>
  <c r="K39" i="3"/>
  <c r="K59" i="3"/>
  <c r="K96" i="3"/>
  <c r="C6" i="3"/>
  <c r="G63" i="3" l="1"/>
  <c r="G62" i="3"/>
  <c r="C108" i="3"/>
  <c r="C106" i="3"/>
  <c r="C104" i="3"/>
  <c r="C109" i="3"/>
  <c r="C107" i="3"/>
  <c r="C105" i="3"/>
  <c r="C103" i="3"/>
  <c r="C113" i="3"/>
  <c r="C114" i="3"/>
  <c r="C111" i="3"/>
  <c r="C112" i="3"/>
  <c r="G93" i="3"/>
  <c r="G92" i="3"/>
  <c r="G94" i="3"/>
  <c r="G91" i="3"/>
  <c r="K125" i="3"/>
  <c r="K123" i="3"/>
  <c r="K124" i="3"/>
  <c r="K122" i="3"/>
  <c r="G125" i="3"/>
  <c r="G123" i="3"/>
  <c r="G124" i="3"/>
  <c r="G122" i="3"/>
  <c r="K61" i="3"/>
  <c r="K60" i="3"/>
  <c r="K40" i="3"/>
  <c r="K41" i="3"/>
  <c r="K37" i="3"/>
  <c r="K35" i="3"/>
  <c r="K33" i="3"/>
  <c r="K38" i="3"/>
  <c r="K36" i="3"/>
  <c r="K34" i="3"/>
  <c r="C7" i="3"/>
  <c r="C10" i="3"/>
  <c r="C13" i="3"/>
  <c r="C126" i="3"/>
  <c r="C100" i="3" s="1"/>
  <c r="G101" i="3"/>
  <c r="O96" i="3"/>
  <c r="O32" i="3"/>
  <c r="O128" i="3"/>
  <c r="O59" i="3"/>
  <c r="O121" i="3"/>
  <c r="K129" i="3"/>
  <c r="K101" i="3"/>
  <c r="K90" i="3"/>
  <c r="O39" i="3"/>
  <c r="C50" i="3"/>
  <c r="C19" i="3"/>
  <c r="K62" i="3" l="1"/>
  <c r="K63" i="3"/>
  <c r="K94" i="3"/>
  <c r="K91" i="3"/>
  <c r="K93" i="3"/>
  <c r="K92" i="3"/>
  <c r="G110" i="3"/>
  <c r="G102" i="3"/>
  <c r="G100" i="3" s="1"/>
  <c r="K110" i="3"/>
  <c r="K102" i="3"/>
  <c r="O125" i="3"/>
  <c r="O123" i="3"/>
  <c r="O124" i="3"/>
  <c r="O122" i="3"/>
  <c r="C5" i="3"/>
  <c r="O60" i="3"/>
  <c r="O61" i="3"/>
  <c r="C8" i="3"/>
  <c r="C9" i="3"/>
  <c r="C51" i="3"/>
  <c r="C55" i="3"/>
  <c r="C18" i="3"/>
  <c r="C15" i="3"/>
  <c r="C17" i="3"/>
  <c r="C14" i="3"/>
  <c r="C16" i="3"/>
  <c r="C12" i="3"/>
  <c r="C11" i="3"/>
  <c r="O40" i="3"/>
  <c r="O41" i="3"/>
  <c r="O37" i="3"/>
  <c r="O35" i="3"/>
  <c r="O33" i="3"/>
  <c r="O38" i="3"/>
  <c r="O36" i="3"/>
  <c r="O34" i="3"/>
  <c r="C28" i="3"/>
  <c r="C22" i="3"/>
  <c r="C27" i="3"/>
  <c r="C20" i="3"/>
  <c r="C21" i="3" s="1"/>
  <c r="G126" i="3"/>
  <c r="G6" i="3"/>
  <c r="G19" i="3"/>
  <c r="G50" i="3"/>
  <c r="S121" i="3"/>
  <c r="S128" i="3"/>
  <c r="S39" i="3"/>
  <c r="S32" i="3"/>
  <c r="S96" i="3"/>
  <c r="O90" i="3"/>
  <c r="S59" i="3"/>
  <c r="O129" i="3"/>
  <c r="K6" i="3"/>
  <c r="O101" i="3"/>
  <c r="O63" i="3" l="1"/>
  <c r="O62" i="3"/>
  <c r="K114" i="3"/>
  <c r="K113" i="3"/>
  <c r="K112" i="3"/>
  <c r="K111" i="3"/>
  <c r="G108" i="3"/>
  <c r="G103" i="3"/>
  <c r="G105" i="3"/>
  <c r="G107" i="3"/>
  <c r="G109" i="3"/>
  <c r="G104" i="3"/>
  <c r="G106" i="3"/>
  <c r="G114" i="3"/>
  <c r="G113" i="3"/>
  <c r="G111" i="3"/>
  <c r="G112" i="3"/>
  <c r="O110" i="3"/>
  <c r="O102" i="3"/>
  <c r="O92" i="3"/>
  <c r="O94" i="3"/>
  <c r="O91" i="3"/>
  <c r="O93" i="3"/>
  <c r="K108" i="3"/>
  <c r="K104" i="3"/>
  <c r="K106" i="3"/>
  <c r="K103" i="3"/>
  <c r="K105" i="3"/>
  <c r="K107" i="3"/>
  <c r="K109" i="3"/>
  <c r="S125" i="3"/>
  <c r="S123" i="3"/>
  <c r="S124" i="3"/>
  <c r="S122" i="3"/>
  <c r="S60" i="3"/>
  <c r="S61" i="3"/>
  <c r="C58" i="3"/>
  <c r="C56" i="3"/>
  <c r="C57" i="3"/>
  <c r="G27" i="3"/>
  <c r="G20" i="3"/>
  <c r="G21" i="3" s="1"/>
  <c r="G28" i="3"/>
  <c r="G22" i="3"/>
  <c r="C54" i="3"/>
  <c r="C52" i="3"/>
  <c r="C53" i="3"/>
  <c r="C31" i="3"/>
  <c r="C30" i="3"/>
  <c r="C29" i="3"/>
  <c r="S37" i="3"/>
  <c r="S35" i="3"/>
  <c r="S33" i="3"/>
  <c r="S38" i="3"/>
  <c r="S36" i="3"/>
  <c r="S34" i="3"/>
  <c r="C25" i="3"/>
  <c r="C24" i="3"/>
  <c r="C26" i="3"/>
  <c r="C23" i="3"/>
  <c r="K10" i="3"/>
  <c r="K13" i="3"/>
  <c r="K7" i="3"/>
  <c r="G5" i="3"/>
  <c r="G10" i="3"/>
  <c r="G13" i="3"/>
  <c r="G7" i="3"/>
  <c r="G55" i="3"/>
  <c r="G51" i="3"/>
  <c r="S40" i="3"/>
  <c r="S41" i="3"/>
  <c r="K126" i="3"/>
  <c r="K100" i="3" s="1"/>
  <c r="O126" i="3"/>
  <c r="W96" i="3"/>
  <c r="W39" i="3"/>
  <c r="S101" i="3"/>
  <c r="K50" i="3"/>
  <c r="K19" i="3"/>
  <c r="W121" i="3"/>
  <c r="W59" i="3"/>
  <c r="S129" i="3"/>
  <c r="W128" i="3"/>
  <c r="O6" i="3"/>
  <c r="S90" i="3"/>
  <c r="W32" i="3"/>
  <c r="C85" i="3"/>
  <c r="C69" i="3"/>
  <c r="C70" i="3" s="1"/>
  <c r="O100" i="3" l="1"/>
  <c r="S62" i="3"/>
  <c r="S63" i="3"/>
  <c r="C76" i="3"/>
  <c r="C72" i="3"/>
  <c r="C77" i="3"/>
  <c r="C84" i="3"/>
  <c r="C80" i="3"/>
  <c r="C78" i="3"/>
  <c r="C83" i="3"/>
  <c r="C71" i="3"/>
  <c r="C75" i="3"/>
  <c r="C79" i="3"/>
  <c r="C73" i="3"/>
  <c r="C81" i="3"/>
  <c r="C74" i="3"/>
  <c r="C82" i="3"/>
  <c r="O114" i="3"/>
  <c r="O111" i="3"/>
  <c r="O113" i="3"/>
  <c r="O112" i="3"/>
  <c r="C86" i="3"/>
  <c r="C88" i="3"/>
  <c r="C89" i="3"/>
  <c r="C87" i="3"/>
  <c r="S110" i="3"/>
  <c r="S102" i="3"/>
  <c r="S91" i="3"/>
  <c r="S93" i="3"/>
  <c r="S92" i="3"/>
  <c r="S94" i="3"/>
  <c r="O108" i="3"/>
  <c r="O109" i="3"/>
  <c r="O104" i="3"/>
  <c r="O106" i="3"/>
  <c r="O103" i="3"/>
  <c r="O105" i="3"/>
  <c r="O107" i="3"/>
  <c r="W125" i="3"/>
  <c r="W123" i="3"/>
  <c r="W124" i="3"/>
  <c r="W122" i="3"/>
  <c r="O10" i="3"/>
  <c r="O13" i="3"/>
  <c r="O7" i="3"/>
  <c r="G18" i="3"/>
  <c r="G14" i="3"/>
  <c r="G16" i="3"/>
  <c r="G15" i="3"/>
  <c r="G17" i="3"/>
  <c r="G31" i="3"/>
  <c r="G30" i="3"/>
  <c r="G29" i="3"/>
  <c r="K51" i="3"/>
  <c r="K55" i="3"/>
  <c r="K8" i="3"/>
  <c r="K9" i="3"/>
  <c r="G12" i="3"/>
  <c r="G11" i="3"/>
  <c r="K18" i="3"/>
  <c r="K14" i="3"/>
  <c r="K16" i="3"/>
  <c r="K15" i="3"/>
  <c r="K17" i="3"/>
  <c r="W37" i="3"/>
  <c r="W35" i="3"/>
  <c r="W33" i="3"/>
  <c r="W38" i="3"/>
  <c r="W36" i="3"/>
  <c r="W34" i="3"/>
  <c r="W40" i="3"/>
  <c r="W41" i="3"/>
  <c r="G54" i="3"/>
  <c r="G53" i="3"/>
  <c r="G52" i="3"/>
  <c r="K12" i="3"/>
  <c r="K11" i="3"/>
  <c r="K28" i="3"/>
  <c r="K22" i="3"/>
  <c r="K27" i="3"/>
  <c r="K20" i="3"/>
  <c r="K21" i="3" s="1"/>
  <c r="G58" i="3"/>
  <c r="G57" i="3"/>
  <c r="G56" i="3"/>
  <c r="K5" i="3"/>
  <c r="W61" i="3"/>
  <c r="W60" i="3"/>
  <c r="G8" i="3"/>
  <c r="G9" i="3"/>
  <c r="G25" i="3"/>
  <c r="G26" i="3"/>
  <c r="G23" i="3"/>
  <c r="G24" i="3"/>
  <c r="G85" i="3"/>
  <c r="S126" i="3"/>
  <c r="G69" i="3"/>
  <c r="G70" i="3" s="1"/>
  <c r="W90" i="3"/>
  <c r="W101" i="3"/>
  <c r="S6" i="3"/>
  <c r="O50" i="3"/>
  <c r="W129" i="3"/>
  <c r="C99" i="3"/>
  <c r="C68" i="3" s="1"/>
  <c r="S100" i="3" l="1"/>
  <c r="W114" i="3"/>
  <c r="W113" i="3"/>
  <c r="W112" i="3"/>
  <c r="W111" i="3"/>
  <c r="G84" i="3"/>
  <c r="G83" i="3"/>
  <c r="G78" i="3"/>
  <c r="G80" i="3"/>
  <c r="G71" i="3"/>
  <c r="G82" i="3"/>
  <c r="G76" i="3"/>
  <c r="G73" i="3"/>
  <c r="G75" i="3"/>
  <c r="G77" i="3"/>
  <c r="G72" i="3"/>
  <c r="G81" i="3"/>
  <c r="G79" i="3"/>
  <c r="G74" i="3"/>
  <c r="W62" i="3"/>
  <c r="W63" i="3"/>
  <c r="W102" i="3"/>
  <c r="W110" i="3"/>
  <c r="S108" i="3"/>
  <c r="S109" i="3"/>
  <c r="S104" i="3"/>
  <c r="S103" i="3"/>
  <c r="S106" i="3"/>
  <c r="S105" i="3"/>
  <c r="S107" i="3"/>
  <c r="S114" i="3"/>
  <c r="S111" i="3"/>
  <c r="S113" i="3"/>
  <c r="S112" i="3"/>
  <c r="W92" i="3"/>
  <c r="W94" i="3"/>
  <c r="W91" i="3"/>
  <c r="W93" i="3"/>
  <c r="G88" i="3"/>
  <c r="G86" i="3"/>
  <c r="G89" i="3"/>
  <c r="G87" i="3"/>
  <c r="K25" i="3"/>
  <c r="K24" i="3"/>
  <c r="K26" i="3"/>
  <c r="K23" i="3"/>
  <c r="K58" i="3"/>
  <c r="K57" i="3"/>
  <c r="K56" i="3"/>
  <c r="K31" i="3"/>
  <c r="K30" i="3"/>
  <c r="K29" i="3"/>
  <c r="K54" i="3"/>
  <c r="K52" i="3"/>
  <c r="K53" i="3"/>
  <c r="O51" i="3"/>
  <c r="O55" i="3"/>
  <c r="O8" i="3"/>
  <c r="O9" i="3"/>
  <c r="O18" i="3"/>
  <c r="O14" i="3"/>
  <c r="O15" i="3"/>
  <c r="O16" i="3"/>
  <c r="O17" i="3"/>
  <c r="S7" i="3"/>
  <c r="S10" i="3"/>
  <c r="S13" i="3"/>
  <c r="O12" i="3"/>
  <c r="O11" i="3"/>
  <c r="O19" i="3"/>
  <c r="W126" i="3"/>
  <c r="G99" i="3"/>
  <c r="G68" i="3" s="1"/>
  <c r="K85" i="3"/>
  <c r="S50" i="3"/>
  <c r="K69" i="3"/>
  <c r="K70" i="3" s="1"/>
  <c r="W6" i="3"/>
  <c r="W100" i="3" l="1"/>
  <c r="K84" i="3"/>
  <c r="K71" i="3"/>
  <c r="K76" i="3"/>
  <c r="K73" i="3"/>
  <c r="K78" i="3"/>
  <c r="K74" i="3"/>
  <c r="K75" i="3"/>
  <c r="K80" i="3"/>
  <c r="K77" i="3"/>
  <c r="K82" i="3"/>
  <c r="K79" i="3"/>
  <c r="K81" i="3"/>
  <c r="K83" i="3"/>
  <c r="K72" i="3"/>
  <c r="W103" i="3"/>
  <c r="W104" i="3"/>
  <c r="W105" i="3"/>
  <c r="W106" i="3"/>
  <c r="W107" i="3"/>
  <c r="W108" i="3"/>
  <c r="W109" i="3"/>
  <c r="K88" i="3"/>
  <c r="K86" i="3"/>
  <c r="K89" i="3"/>
  <c r="K87" i="3"/>
  <c r="S8" i="3"/>
  <c r="S9" i="3"/>
  <c r="W7" i="3"/>
  <c r="W13" i="3"/>
  <c r="W10" i="3"/>
  <c r="O58" i="3"/>
  <c r="O56" i="3"/>
  <c r="O57" i="3"/>
  <c r="O28" i="3"/>
  <c r="O22" i="3"/>
  <c r="O27" i="3"/>
  <c r="O20" i="3"/>
  <c r="O21" i="3" s="1"/>
  <c r="O5" i="3"/>
  <c r="S51" i="3"/>
  <c r="S55" i="3"/>
  <c r="S18" i="3"/>
  <c r="S15" i="3"/>
  <c r="S17" i="3"/>
  <c r="S14" i="3"/>
  <c r="S16" i="3"/>
  <c r="O54" i="3"/>
  <c r="O52" i="3"/>
  <c r="O53" i="3"/>
  <c r="S12" i="3"/>
  <c r="S11" i="3"/>
  <c r="S19" i="3"/>
  <c r="G155" i="3"/>
  <c r="W19" i="3"/>
  <c r="W50" i="3"/>
  <c r="O69" i="3"/>
  <c r="O70" i="3" s="1"/>
  <c r="K99" i="3"/>
  <c r="K68" i="3" s="1"/>
  <c r="O85" i="3"/>
  <c r="C146" i="3"/>
  <c r="C152" i="3"/>
  <c r="C141" i="3"/>
  <c r="C154" i="3"/>
  <c r="C155" i="3"/>
  <c r="C140" i="3"/>
  <c r="C132" i="3"/>
  <c r="O84" i="3" l="1"/>
  <c r="O77" i="3"/>
  <c r="O74" i="3"/>
  <c r="O75" i="3"/>
  <c r="O79" i="3"/>
  <c r="O76" i="3"/>
  <c r="O81" i="3"/>
  <c r="O78" i="3"/>
  <c r="O83" i="3"/>
  <c r="O80" i="3"/>
  <c r="O82" i="3"/>
  <c r="O71" i="3"/>
  <c r="O73" i="3"/>
  <c r="O72" i="3"/>
  <c r="C144" i="3"/>
  <c r="C142" i="3"/>
  <c r="C145" i="3"/>
  <c r="C143" i="3"/>
  <c r="C149" i="3"/>
  <c r="C147" i="3"/>
  <c r="C150" i="3"/>
  <c r="C148" i="3"/>
  <c r="C138" i="3"/>
  <c r="C136" i="3"/>
  <c r="C134" i="3"/>
  <c r="C139" i="3"/>
  <c r="C133" i="3"/>
  <c r="C137" i="3"/>
  <c r="C135" i="3"/>
  <c r="O88" i="3"/>
  <c r="O86" i="3"/>
  <c r="O89" i="3"/>
  <c r="O87" i="3"/>
  <c r="S58" i="3"/>
  <c r="S57" i="3"/>
  <c r="S56" i="3"/>
  <c r="W51" i="3"/>
  <c r="W55" i="3"/>
  <c r="W12" i="3"/>
  <c r="W11" i="3"/>
  <c r="W27" i="3"/>
  <c r="W20" i="3"/>
  <c r="W21" i="3" s="1"/>
  <c r="W28" i="3"/>
  <c r="W22" i="3"/>
  <c r="W18" i="3"/>
  <c r="W14" i="3"/>
  <c r="W15" i="3"/>
  <c r="W16" i="3"/>
  <c r="W17" i="3"/>
  <c r="S54" i="3"/>
  <c r="S52" i="3"/>
  <c r="S53" i="3"/>
  <c r="W8" i="3"/>
  <c r="W9" i="3"/>
  <c r="S28" i="3"/>
  <c r="S22" i="3"/>
  <c r="S27" i="3"/>
  <c r="S20" i="3"/>
  <c r="S21" i="3" s="1"/>
  <c r="S5" i="3"/>
  <c r="O25" i="3"/>
  <c r="O24" i="3"/>
  <c r="O23" i="3"/>
  <c r="O26" i="3"/>
  <c r="W5" i="3"/>
  <c r="O31" i="3"/>
  <c r="O29" i="3"/>
  <c r="O30" i="3"/>
  <c r="G140" i="3"/>
  <c r="G141" i="3"/>
  <c r="G146" i="3"/>
  <c r="G152" i="3"/>
  <c r="G132" i="3"/>
  <c r="S85" i="3"/>
  <c r="S69" i="3"/>
  <c r="S70" i="3" s="1"/>
  <c r="O99" i="3"/>
  <c r="O68" i="3" s="1"/>
  <c r="S84" i="3" l="1"/>
  <c r="S73" i="3"/>
  <c r="S77" i="3"/>
  <c r="S71" i="3"/>
  <c r="S81" i="3"/>
  <c r="S75" i="3"/>
  <c r="S79" i="3"/>
  <c r="S82" i="3"/>
  <c r="S83" i="3"/>
  <c r="S72" i="3"/>
  <c r="S80" i="3"/>
  <c r="S74" i="3"/>
  <c r="S76" i="3"/>
  <c r="S78" i="3"/>
  <c r="G136" i="3"/>
  <c r="G133" i="3"/>
  <c r="G138" i="3"/>
  <c r="G135" i="3"/>
  <c r="G137" i="3"/>
  <c r="G134" i="3"/>
  <c r="G139" i="3"/>
  <c r="G144" i="3"/>
  <c r="G142" i="3"/>
  <c r="G143" i="3"/>
  <c r="G145" i="3"/>
  <c r="G149" i="3"/>
  <c r="G147" i="3"/>
  <c r="G148" i="3"/>
  <c r="G150" i="3"/>
  <c r="S88" i="3"/>
  <c r="S86" i="3"/>
  <c r="S89" i="3"/>
  <c r="S87" i="3"/>
  <c r="S31" i="3"/>
  <c r="S29" i="3"/>
  <c r="S30" i="3"/>
  <c r="S25" i="3"/>
  <c r="S24" i="3"/>
  <c r="S23" i="3"/>
  <c r="S26" i="3"/>
  <c r="W58" i="3"/>
  <c r="W57" i="3"/>
  <c r="W56" i="3"/>
  <c r="W54" i="3"/>
  <c r="W53" i="3"/>
  <c r="W52" i="3"/>
  <c r="W25" i="3"/>
  <c r="W24" i="3"/>
  <c r="W26" i="3"/>
  <c r="W23" i="3"/>
  <c r="W31" i="3"/>
  <c r="W30" i="3"/>
  <c r="W29" i="3"/>
  <c r="G154" i="3"/>
  <c r="K132" i="3"/>
  <c r="W69" i="3"/>
  <c r="W70" i="3" s="1"/>
  <c r="K152" i="3"/>
  <c r="K140" i="3"/>
  <c r="S99" i="3"/>
  <c r="S68" i="3" s="1"/>
  <c r="K154" i="3"/>
  <c r="K155" i="3"/>
  <c r="W85" i="3"/>
  <c r="K146" i="3"/>
  <c r="K141" i="3"/>
  <c r="W84" i="3" l="1"/>
  <c r="W81" i="3"/>
  <c r="W82" i="3"/>
  <c r="W83" i="3"/>
  <c r="W80" i="3"/>
  <c r="W71" i="3"/>
  <c r="W72" i="3"/>
  <c r="W79" i="3"/>
  <c r="W73" i="3"/>
  <c r="W74" i="3"/>
  <c r="W75" i="3"/>
  <c r="W76" i="3"/>
  <c r="W77" i="3"/>
  <c r="W78" i="3"/>
  <c r="K138" i="3"/>
  <c r="K136" i="3"/>
  <c r="K134" i="3"/>
  <c r="K139" i="3"/>
  <c r="K133" i="3"/>
  <c r="K135" i="3"/>
  <c r="K137" i="3"/>
  <c r="K144" i="3"/>
  <c r="K142" i="3"/>
  <c r="K143" i="3"/>
  <c r="K145" i="3"/>
  <c r="K149" i="3"/>
  <c r="K147" i="3"/>
  <c r="K150" i="3"/>
  <c r="K148" i="3"/>
  <c r="W88" i="3"/>
  <c r="W86" i="3"/>
  <c r="W89" i="3"/>
  <c r="W87" i="3"/>
  <c r="W99" i="3"/>
  <c r="W68" i="3" s="1"/>
  <c r="O152" i="3"/>
  <c r="O155" i="3"/>
  <c r="O141" i="3"/>
  <c r="O132" i="3"/>
  <c r="O140" i="3"/>
  <c r="O146" i="3"/>
  <c r="O154" i="3"/>
  <c r="O136" i="3" l="1"/>
  <c r="O133" i="3"/>
  <c r="O138" i="3"/>
  <c r="O139" i="3"/>
  <c r="O135" i="3"/>
  <c r="O137" i="3"/>
  <c r="O134" i="3"/>
  <c r="O144" i="3"/>
  <c r="O142" i="3"/>
  <c r="O143" i="3"/>
  <c r="O145" i="3"/>
  <c r="O149" i="3"/>
  <c r="O147" i="3"/>
  <c r="O148" i="3"/>
  <c r="O150" i="3"/>
  <c r="S154" i="3"/>
  <c r="S155" i="3"/>
  <c r="S132" i="3"/>
  <c r="S141" i="3"/>
  <c r="S152" i="3"/>
  <c r="S146" i="3"/>
  <c r="S140" i="3"/>
  <c r="S138" i="3" l="1"/>
  <c r="S136" i="3"/>
  <c r="S134" i="3"/>
  <c r="S135" i="3"/>
  <c r="S137" i="3"/>
  <c r="S139" i="3"/>
  <c r="S133" i="3"/>
  <c r="S144" i="3"/>
  <c r="S142" i="3"/>
  <c r="S143" i="3"/>
  <c r="S145" i="3"/>
  <c r="S149" i="3"/>
  <c r="S147" i="3"/>
  <c r="S148" i="3"/>
  <c r="S150" i="3"/>
  <c r="W141" i="3"/>
  <c r="W132" i="3"/>
  <c r="W146" i="3"/>
  <c r="W154" i="3"/>
  <c r="W155" i="3"/>
  <c r="W152" i="3"/>
  <c r="W140" i="3"/>
  <c r="C153" i="3"/>
  <c r="C131" i="3" s="1"/>
  <c r="W149" i="3" l="1"/>
  <c r="W147" i="3"/>
  <c r="W150" i="3"/>
  <c r="W148" i="3"/>
  <c r="W144" i="3"/>
  <c r="W142" i="3"/>
  <c r="W145" i="3"/>
  <c r="W143" i="3"/>
  <c r="W138" i="3"/>
  <c r="W136" i="3"/>
  <c r="W134" i="3"/>
  <c r="W139" i="3"/>
  <c r="W137" i="3"/>
  <c r="W135" i="3"/>
  <c r="W133" i="3"/>
  <c r="G153" i="3"/>
  <c r="G131" i="3" s="1"/>
  <c r="K153" i="3" l="1"/>
  <c r="K131" i="3" s="1"/>
  <c r="O153" i="3" l="1"/>
  <c r="O131" i="3" s="1"/>
  <c r="S153" i="3" l="1"/>
  <c r="S131" i="3" s="1"/>
  <c r="W153" i="3" l="1"/>
  <c r="W131" i="3" s="1"/>
  <c r="X6" i="21" l="1"/>
  <c r="J130" i="21"/>
  <c r="J129" i="21"/>
  <c r="J128" i="21"/>
  <c r="J127" i="21"/>
  <c r="J126" i="21"/>
  <c r="J121" i="21"/>
  <c r="J116" i="21"/>
  <c r="J100" i="21" s="1"/>
  <c r="Y155" i="21"/>
  <c r="X155" i="21"/>
  <c r="V155" i="21"/>
  <c r="U155" i="21"/>
  <c r="T155" i="21"/>
  <c r="R155" i="21"/>
  <c r="Q155" i="21"/>
  <c r="P155" i="21"/>
  <c r="N155" i="21"/>
  <c r="M155" i="21"/>
  <c r="L155" i="21"/>
  <c r="J155" i="21"/>
  <c r="I155" i="21"/>
  <c r="H155" i="21"/>
  <c r="Y154" i="21"/>
  <c r="X154" i="21"/>
  <c r="V154" i="21"/>
  <c r="U154" i="21"/>
  <c r="T154" i="21"/>
  <c r="R154" i="21"/>
  <c r="Q154" i="21"/>
  <c r="P154" i="21"/>
  <c r="N154" i="21"/>
  <c r="M154" i="21"/>
  <c r="L154" i="21"/>
  <c r="J154" i="21"/>
  <c r="I154" i="21"/>
  <c r="H154" i="21"/>
  <c r="Y153" i="21"/>
  <c r="X153" i="21"/>
  <c r="V153" i="21"/>
  <c r="U153" i="21"/>
  <c r="T153" i="21"/>
  <c r="R153" i="21"/>
  <c r="Q153" i="21"/>
  <c r="P153" i="21"/>
  <c r="N153" i="21"/>
  <c r="M153" i="21"/>
  <c r="L153" i="21"/>
  <c r="J153" i="21"/>
  <c r="I153" i="21"/>
  <c r="H153" i="21"/>
  <c r="Y152" i="21"/>
  <c r="X152" i="21"/>
  <c r="V152" i="21"/>
  <c r="U152" i="21"/>
  <c r="T152" i="21"/>
  <c r="R152" i="21"/>
  <c r="Q152" i="21"/>
  <c r="P152" i="21"/>
  <c r="N152" i="21"/>
  <c r="M152" i="21"/>
  <c r="L152" i="21"/>
  <c r="J152" i="21"/>
  <c r="I152" i="21"/>
  <c r="H152" i="21"/>
  <c r="Y151" i="21"/>
  <c r="X151" i="21"/>
  <c r="W151" i="21"/>
  <c r="V151" i="21"/>
  <c r="U151" i="21"/>
  <c r="T151" i="21"/>
  <c r="S151" i="21"/>
  <c r="R151" i="21"/>
  <c r="Q151" i="21"/>
  <c r="P151" i="21"/>
  <c r="O151" i="21"/>
  <c r="N151" i="21"/>
  <c r="M151" i="21"/>
  <c r="L151" i="21"/>
  <c r="K151" i="21"/>
  <c r="J151" i="21"/>
  <c r="I151" i="21"/>
  <c r="H151" i="21"/>
  <c r="G151" i="21"/>
  <c r="Y146" i="21"/>
  <c r="X146" i="21"/>
  <c r="V146" i="21"/>
  <c r="U146" i="21"/>
  <c r="T146" i="21"/>
  <c r="R146" i="21"/>
  <c r="Q146" i="21"/>
  <c r="P146" i="21"/>
  <c r="N146" i="21"/>
  <c r="M146" i="21"/>
  <c r="L146" i="21"/>
  <c r="J146" i="21"/>
  <c r="I146" i="21"/>
  <c r="H146" i="21"/>
  <c r="Y141" i="21"/>
  <c r="X141" i="21"/>
  <c r="V141" i="21"/>
  <c r="U141" i="21"/>
  <c r="T141" i="21"/>
  <c r="R141" i="21"/>
  <c r="Q141" i="21"/>
  <c r="P141" i="21"/>
  <c r="N141" i="21"/>
  <c r="M141" i="21"/>
  <c r="L141" i="21"/>
  <c r="J141" i="21"/>
  <c r="I141" i="21"/>
  <c r="H141" i="21"/>
  <c r="Y140" i="21"/>
  <c r="X140" i="21"/>
  <c r="V140" i="21"/>
  <c r="U140" i="21"/>
  <c r="T140" i="21"/>
  <c r="R140" i="21"/>
  <c r="Q140" i="21"/>
  <c r="P140" i="21"/>
  <c r="N140" i="21"/>
  <c r="M140" i="21"/>
  <c r="L140" i="21"/>
  <c r="J140" i="21"/>
  <c r="I140" i="21"/>
  <c r="H140" i="21"/>
  <c r="Y132" i="21"/>
  <c r="X132" i="21"/>
  <c r="V132" i="21"/>
  <c r="U132" i="21"/>
  <c r="T132" i="21"/>
  <c r="R132" i="21"/>
  <c r="Q132" i="21"/>
  <c r="P132" i="21"/>
  <c r="N132" i="21"/>
  <c r="M132" i="21"/>
  <c r="L132" i="21"/>
  <c r="J132" i="21"/>
  <c r="I132" i="21"/>
  <c r="H132" i="21"/>
  <c r="Y130" i="21"/>
  <c r="X130" i="21"/>
  <c r="V130" i="21"/>
  <c r="U130" i="21"/>
  <c r="T130" i="21"/>
  <c r="R130" i="21"/>
  <c r="Q130" i="21"/>
  <c r="P130" i="21"/>
  <c r="N130" i="21"/>
  <c r="M130" i="21"/>
  <c r="L130" i="21"/>
  <c r="I130" i="21"/>
  <c r="H130" i="21"/>
  <c r="Y129" i="21"/>
  <c r="X129" i="21"/>
  <c r="V129" i="21"/>
  <c r="U129" i="21"/>
  <c r="T129" i="21"/>
  <c r="R129" i="21"/>
  <c r="Q129" i="21"/>
  <c r="P129" i="21"/>
  <c r="N129" i="21"/>
  <c r="M129" i="21"/>
  <c r="L129" i="21"/>
  <c r="I129" i="21"/>
  <c r="H129" i="21"/>
  <c r="Y128" i="21"/>
  <c r="X128" i="21"/>
  <c r="V128" i="21"/>
  <c r="U128" i="21"/>
  <c r="T128" i="21"/>
  <c r="R128" i="21"/>
  <c r="Q128" i="21"/>
  <c r="P128" i="21"/>
  <c r="N128" i="21"/>
  <c r="M128" i="21"/>
  <c r="L128" i="21"/>
  <c r="I128" i="21"/>
  <c r="H128" i="21"/>
  <c r="Y127" i="21"/>
  <c r="X127" i="21"/>
  <c r="V127" i="21"/>
  <c r="U127" i="21"/>
  <c r="T127" i="21"/>
  <c r="R127" i="21"/>
  <c r="Q127" i="21"/>
  <c r="P127" i="21"/>
  <c r="N127" i="21"/>
  <c r="M127" i="21"/>
  <c r="L127" i="21"/>
  <c r="I127" i="21"/>
  <c r="H127" i="21"/>
  <c r="Y126" i="21"/>
  <c r="X126" i="21"/>
  <c r="V126" i="21"/>
  <c r="U126" i="21"/>
  <c r="T126" i="21"/>
  <c r="R126" i="21"/>
  <c r="Q126" i="21"/>
  <c r="P126" i="21"/>
  <c r="N126" i="21"/>
  <c r="M126" i="21"/>
  <c r="L126" i="21"/>
  <c r="I126" i="21"/>
  <c r="H126" i="21"/>
  <c r="Y121" i="21"/>
  <c r="X121" i="21"/>
  <c r="V121" i="21"/>
  <c r="U121" i="21"/>
  <c r="T121" i="21"/>
  <c r="R121" i="21"/>
  <c r="Q121" i="21"/>
  <c r="P121" i="21"/>
  <c r="N121" i="21"/>
  <c r="M121" i="21"/>
  <c r="L121" i="21"/>
  <c r="I121" i="21"/>
  <c r="H121" i="21"/>
  <c r="Y116" i="21"/>
  <c r="X116" i="21"/>
  <c r="X100" i="21" s="1"/>
  <c r="V116" i="21"/>
  <c r="U116" i="21"/>
  <c r="T116" i="21"/>
  <c r="R116" i="21"/>
  <c r="Q116" i="21"/>
  <c r="Q100" i="21" s="1"/>
  <c r="P116" i="21"/>
  <c r="N116" i="21"/>
  <c r="M116" i="21"/>
  <c r="M100" i="21" s="1"/>
  <c r="L116" i="21"/>
  <c r="I116" i="21"/>
  <c r="H116" i="21"/>
  <c r="Y65" i="21"/>
  <c r="X65" i="21"/>
  <c r="V65" i="21"/>
  <c r="U65" i="21"/>
  <c r="T65" i="21"/>
  <c r="R65" i="21"/>
  <c r="Q65" i="21"/>
  <c r="P65" i="21"/>
  <c r="N65" i="21"/>
  <c r="M65" i="21"/>
  <c r="L65" i="21"/>
  <c r="J65" i="21"/>
  <c r="I65" i="21"/>
  <c r="H65" i="21"/>
  <c r="Y64" i="21"/>
  <c r="X64" i="21"/>
  <c r="V64" i="21"/>
  <c r="U64" i="21"/>
  <c r="T64" i="21"/>
  <c r="R64" i="21"/>
  <c r="Q64" i="21"/>
  <c r="P64" i="21"/>
  <c r="N64" i="21"/>
  <c r="M64" i="21"/>
  <c r="L64" i="21"/>
  <c r="J64" i="21"/>
  <c r="I64" i="21"/>
  <c r="H64" i="21"/>
  <c r="Y59" i="21"/>
  <c r="X59" i="21"/>
  <c r="V59" i="21"/>
  <c r="U59" i="21"/>
  <c r="T59" i="21"/>
  <c r="R59" i="21"/>
  <c r="Q59" i="21"/>
  <c r="P59" i="21"/>
  <c r="N59" i="21"/>
  <c r="M59" i="21"/>
  <c r="L59" i="21"/>
  <c r="J59" i="21"/>
  <c r="I59" i="21"/>
  <c r="H59" i="21"/>
  <c r="Y50" i="21"/>
  <c r="X50" i="21"/>
  <c r="V50" i="21"/>
  <c r="U50" i="21"/>
  <c r="T50" i="21"/>
  <c r="R50" i="21"/>
  <c r="Q50" i="21"/>
  <c r="P50" i="21"/>
  <c r="N50" i="21"/>
  <c r="M50" i="21"/>
  <c r="L50" i="21"/>
  <c r="J50" i="21"/>
  <c r="I50" i="21"/>
  <c r="H50" i="21"/>
  <c r="Y42" i="21"/>
  <c r="X42" i="21"/>
  <c r="W42" i="21"/>
  <c r="V42" i="21"/>
  <c r="U42" i="21"/>
  <c r="T42" i="21"/>
  <c r="S42" i="21"/>
  <c r="R42" i="21"/>
  <c r="Q42" i="21"/>
  <c r="P42" i="21"/>
  <c r="O42" i="21"/>
  <c r="N42" i="21"/>
  <c r="M42" i="21"/>
  <c r="L42" i="21"/>
  <c r="K42" i="21"/>
  <c r="J42" i="21"/>
  <c r="I42" i="21"/>
  <c r="H42" i="21"/>
  <c r="G42" i="21"/>
  <c r="Y39" i="21"/>
  <c r="X39" i="21"/>
  <c r="V39" i="21"/>
  <c r="U39" i="21"/>
  <c r="T39" i="21"/>
  <c r="R39" i="21"/>
  <c r="Q39" i="21"/>
  <c r="P39" i="21"/>
  <c r="N39" i="21"/>
  <c r="M39" i="21"/>
  <c r="L39" i="21"/>
  <c r="J39" i="21"/>
  <c r="I39" i="21"/>
  <c r="H39" i="21"/>
  <c r="Y32" i="21"/>
  <c r="X32" i="21"/>
  <c r="V32" i="21"/>
  <c r="U32" i="21"/>
  <c r="T32" i="21"/>
  <c r="R32" i="21"/>
  <c r="Q32" i="21"/>
  <c r="P32" i="21"/>
  <c r="N32" i="21"/>
  <c r="M32" i="21"/>
  <c r="L32" i="21"/>
  <c r="J32" i="21"/>
  <c r="I32" i="21"/>
  <c r="H32" i="21"/>
  <c r="Y19" i="21"/>
  <c r="X19" i="21"/>
  <c r="V19" i="21"/>
  <c r="U19" i="21"/>
  <c r="T19" i="21"/>
  <c r="R19" i="21"/>
  <c r="Q19" i="21"/>
  <c r="P19" i="21"/>
  <c r="N19" i="21"/>
  <c r="M19" i="21"/>
  <c r="L19" i="21"/>
  <c r="J19" i="21"/>
  <c r="I19" i="21"/>
  <c r="H19" i="21"/>
  <c r="Y6" i="21"/>
  <c r="V6" i="21"/>
  <c r="U6" i="21"/>
  <c r="R6" i="21"/>
  <c r="Q6" i="21"/>
  <c r="N6" i="21"/>
  <c r="M6" i="21"/>
  <c r="J6" i="21"/>
  <c r="I6" i="21"/>
  <c r="R100" i="21" l="1"/>
  <c r="H100" i="21"/>
  <c r="T100" i="21"/>
  <c r="I100" i="21"/>
  <c r="U100" i="21"/>
  <c r="L100" i="21"/>
  <c r="V100" i="21"/>
  <c r="N100" i="21"/>
  <c r="Y100" i="21"/>
  <c r="P100" i="21"/>
  <c r="M139" i="21"/>
  <c r="M137" i="21"/>
  <c r="M135" i="21"/>
  <c r="M133" i="21"/>
  <c r="M134" i="21"/>
  <c r="M136" i="21"/>
  <c r="M138" i="21"/>
  <c r="M131" i="21"/>
  <c r="X133" i="21"/>
  <c r="X137" i="21"/>
  <c r="X138" i="21"/>
  <c r="X136" i="21"/>
  <c r="X134" i="21"/>
  <c r="X139" i="21"/>
  <c r="X135" i="21"/>
  <c r="X131" i="21"/>
  <c r="H143" i="21"/>
  <c r="H145" i="21"/>
  <c r="H144" i="21"/>
  <c r="H142" i="21"/>
  <c r="R143" i="21"/>
  <c r="R144" i="21"/>
  <c r="R142" i="21"/>
  <c r="R145" i="21"/>
  <c r="J147" i="21"/>
  <c r="J150" i="21"/>
  <c r="J148" i="21"/>
  <c r="J149" i="21"/>
  <c r="U150" i="21"/>
  <c r="U148" i="21"/>
  <c r="U149" i="21"/>
  <c r="U147" i="21"/>
  <c r="L136" i="21"/>
  <c r="L134" i="21"/>
  <c r="L139" i="21"/>
  <c r="L137" i="21"/>
  <c r="L135" i="21"/>
  <c r="L133" i="21"/>
  <c r="L138" i="21"/>
  <c r="L131" i="21"/>
  <c r="N139" i="21"/>
  <c r="N137" i="21"/>
  <c r="N135" i="21"/>
  <c r="N133" i="21"/>
  <c r="N138" i="21"/>
  <c r="N136" i="21"/>
  <c r="N134" i="21"/>
  <c r="N131" i="21"/>
  <c r="Y133" i="21"/>
  <c r="Y138" i="21"/>
  <c r="Y136" i="21"/>
  <c r="Y134" i="21"/>
  <c r="Y135" i="21"/>
  <c r="Y137" i="21"/>
  <c r="Y139" i="21"/>
  <c r="Y131" i="21"/>
  <c r="I144" i="21"/>
  <c r="I143" i="21"/>
  <c r="I145" i="21"/>
  <c r="I142" i="21"/>
  <c r="T144" i="21"/>
  <c r="T142" i="21"/>
  <c r="T145" i="21"/>
  <c r="T143" i="21"/>
  <c r="L150" i="21"/>
  <c r="L148" i="21"/>
  <c r="L149" i="21"/>
  <c r="L147" i="21"/>
  <c r="V147" i="21"/>
  <c r="V150" i="21"/>
  <c r="V148" i="21"/>
  <c r="V149" i="21"/>
  <c r="V139" i="21"/>
  <c r="V137" i="21"/>
  <c r="V135" i="21"/>
  <c r="V133" i="21"/>
  <c r="V138" i="21"/>
  <c r="V136" i="21"/>
  <c r="V134" i="21"/>
  <c r="V131" i="21"/>
  <c r="P133" i="21"/>
  <c r="P139" i="21"/>
  <c r="P138" i="21"/>
  <c r="P136" i="21"/>
  <c r="P134" i="21"/>
  <c r="P135" i="21"/>
  <c r="P137" i="21"/>
  <c r="P131" i="21"/>
  <c r="J145" i="21"/>
  <c r="J144" i="21"/>
  <c r="J142" i="21"/>
  <c r="J143" i="21"/>
  <c r="U144" i="21"/>
  <c r="U145" i="21"/>
  <c r="U143" i="21"/>
  <c r="U142" i="21"/>
  <c r="M150" i="21"/>
  <c r="M148" i="21"/>
  <c r="M149" i="21"/>
  <c r="M147" i="21"/>
  <c r="X150" i="21"/>
  <c r="X148" i="21"/>
  <c r="X149" i="21"/>
  <c r="X147" i="21"/>
  <c r="T150" i="21"/>
  <c r="T148" i="21"/>
  <c r="T149" i="21"/>
  <c r="T147" i="21"/>
  <c r="Q135" i="21"/>
  <c r="Q137" i="21"/>
  <c r="Q138" i="21"/>
  <c r="Q136" i="21"/>
  <c r="Q134" i="21"/>
  <c r="Q133" i="21"/>
  <c r="Q139" i="21"/>
  <c r="Q131" i="21"/>
  <c r="L144" i="21"/>
  <c r="L142" i="21"/>
  <c r="L145" i="21"/>
  <c r="L143" i="21"/>
  <c r="V145" i="21"/>
  <c r="V144" i="21"/>
  <c r="V142" i="21"/>
  <c r="V143" i="21"/>
  <c r="N149" i="21"/>
  <c r="N150" i="21"/>
  <c r="N148" i="21"/>
  <c r="N147" i="21"/>
  <c r="Y150" i="21"/>
  <c r="Y148" i="21"/>
  <c r="Y149" i="21"/>
  <c r="Y147" i="21"/>
  <c r="H133" i="21"/>
  <c r="H136" i="21"/>
  <c r="H138" i="21"/>
  <c r="H135" i="21"/>
  <c r="H137" i="21"/>
  <c r="H134" i="21"/>
  <c r="H139" i="21"/>
  <c r="H131" i="21"/>
  <c r="R138" i="21"/>
  <c r="R136" i="21"/>
  <c r="R134" i="21"/>
  <c r="R139" i="21"/>
  <c r="R137" i="21"/>
  <c r="R135" i="21"/>
  <c r="R133" i="21"/>
  <c r="R131" i="21"/>
  <c r="M144" i="21"/>
  <c r="M142" i="21"/>
  <c r="M145" i="21"/>
  <c r="M143" i="21"/>
  <c r="X144" i="21"/>
  <c r="X142" i="21"/>
  <c r="X145" i="21"/>
  <c r="X143" i="21"/>
  <c r="P150" i="21"/>
  <c r="P148" i="21"/>
  <c r="P149" i="21"/>
  <c r="P147" i="21"/>
  <c r="I150" i="21"/>
  <c r="I147" i="21"/>
  <c r="I149" i="21"/>
  <c r="I148" i="21"/>
  <c r="I133" i="21"/>
  <c r="I139" i="21"/>
  <c r="I138" i="21"/>
  <c r="I135" i="21"/>
  <c r="I134" i="21"/>
  <c r="I137" i="21"/>
  <c r="I136" i="21"/>
  <c r="I131" i="21"/>
  <c r="T134" i="21"/>
  <c r="T139" i="21"/>
  <c r="T137" i="21"/>
  <c r="T135" i="21"/>
  <c r="T133" i="21"/>
  <c r="T136" i="21"/>
  <c r="T138" i="21"/>
  <c r="T131" i="21"/>
  <c r="N144" i="21"/>
  <c r="N142" i="21"/>
  <c r="N143" i="21"/>
  <c r="N145" i="21"/>
  <c r="Y144" i="21"/>
  <c r="Y145" i="21"/>
  <c r="Y143" i="21"/>
  <c r="Y142" i="21"/>
  <c r="Q150" i="21"/>
  <c r="Q148" i="21"/>
  <c r="Q149" i="21"/>
  <c r="Q147" i="21"/>
  <c r="Q144" i="21"/>
  <c r="Q145" i="21"/>
  <c r="Q143" i="21"/>
  <c r="Q142" i="21"/>
  <c r="J138" i="21"/>
  <c r="J136" i="21"/>
  <c r="J134" i="21"/>
  <c r="J139" i="21"/>
  <c r="J137" i="21"/>
  <c r="J135" i="21"/>
  <c r="J133" i="21"/>
  <c r="J131" i="21"/>
  <c r="U138" i="21"/>
  <c r="U139" i="21"/>
  <c r="U137" i="21"/>
  <c r="U135" i="21"/>
  <c r="U133" i="21"/>
  <c r="U136" i="21"/>
  <c r="U134" i="21"/>
  <c r="U131" i="21"/>
  <c r="P144" i="21"/>
  <c r="P142" i="21"/>
  <c r="P145" i="21"/>
  <c r="P143" i="21"/>
  <c r="H150" i="21"/>
  <c r="H147" i="21"/>
  <c r="H149" i="21"/>
  <c r="H148" i="21"/>
  <c r="R147" i="21"/>
  <c r="R150" i="21"/>
  <c r="R148" i="21"/>
  <c r="R149" i="21"/>
  <c r="R119" i="21"/>
  <c r="R117" i="21"/>
  <c r="R120" i="21"/>
  <c r="R118" i="21"/>
  <c r="I125" i="21"/>
  <c r="I123" i="21"/>
  <c r="I124" i="21"/>
  <c r="I122" i="21"/>
  <c r="U125" i="21"/>
  <c r="U123" i="21"/>
  <c r="U124" i="21"/>
  <c r="U122" i="21"/>
  <c r="J119" i="21"/>
  <c r="J117" i="21"/>
  <c r="J120" i="21"/>
  <c r="J118" i="21"/>
  <c r="H119" i="21"/>
  <c r="H117" i="21"/>
  <c r="H120" i="21"/>
  <c r="H118" i="21"/>
  <c r="T119" i="21"/>
  <c r="T117" i="21"/>
  <c r="T120" i="21"/>
  <c r="T118" i="21"/>
  <c r="L125" i="21"/>
  <c r="L123" i="21"/>
  <c r="L124" i="21"/>
  <c r="L122" i="21"/>
  <c r="V125" i="21"/>
  <c r="V123" i="21"/>
  <c r="V124" i="21"/>
  <c r="V122" i="21"/>
  <c r="J125" i="21"/>
  <c r="J123" i="21"/>
  <c r="J124" i="21"/>
  <c r="J122" i="21"/>
  <c r="I118" i="21"/>
  <c r="I120" i="21"/>
  <c r="I117" i="21"/>
  <c r="I119" i="21"/>
  <c r="U120" i="21"/>
  <c r="U119" i="21"/>
  <c r="U118" i="21"/>
  <c r="U117" i="21"/>
  <c r="M125" i="21"/>
  <c r="M123" i="21"/>
  <c r="M124" i="21"/>
  <c r="M122" i="21"/>
  <c r="X125" i="21"/>
  <c r="X123" i="21"/>
  <c r="X124" i="21"/>
  <c r="X122" i="21"/>
  <c r="L119" i="21"/>
  <c r="L117" i="21"/>
  <c r="L120" i="21"/>
  <c r="L118" i="21"/>
  <c r="V119" i="21"/>
  <c r="V117" i="21"/>
  <c r="V120" i="21"/>
  <c r="V118" i="21"/>
  <c r="N125" i="21"/>
  <c r="N123" i="21"/>
  <c r="N124" i="21"/>
  <c r="N122" i="21"/>
  <c r="Y125" i="21"/>
  <c r="Y123" i="21"/>
  <c r="Y124" i="21"/>
  <c r="Y122" i="21"/>
  <c r="M119" i="21"/>
  <c r="M118" i="21"/>
  <c r="M117" i="21"/>
  <c r="M120" i="21"/>
  <c r="X119" i="21"/>
  <c r="X117" i="21"/>
  <c r="X120" i="21"/>
  <c r="X118" i="21"/>
  <c r="P125" i="21"/>
  <c r="P123" i="21"/>
  <c r="P124" i="21"/>
  <c r="P122" i="21"/>
  <c r="N119" i="21"/>
  <c r="N117" i="21"/>
  <c r="N120" i="21"/>
  <c r="N118" i="21"/>
  <c r="Y118" i="21"/>
  <c r="Y120" i="21"/>
  <c r="Y119" i="21"/>
  <c r="Y117" i="21"/>
  <c r="Q125" i="21"/>
  <c r="Q123" i="21"/>
  <c r="Q124" i="21"/>
  <c r="Q122" i="21"/>
  <c r="P119" i="21"/>
  <c r="P117" i="21"/>
  <c r="P120" i="21"/>
  <c r="P118" i="21"/>
  <c r="R125" i="21"/>
  <c r="R123" i="21"/>
  <c r="R124" i="21"/>
  <c r="R122" i="21"/>
  <c r="Q118" i="21"/>
  <c r="Q117" i="21"/>
  <c r="Q120" i="21"/>
  <c r="Q119" i="21"/>
  <c r="H125" i="21"/>
  <c r="H123" i="21"/>
  <c r="H124" i="21"/>
  <c r="H122" i="21"/>
  <c r="T125" i="21"/>
  <c r="T123" i="21"/>
  <c r="T124" i="21"/>
  <c r="T122" i="21"/>
  <c r="J22" i="21"/>
  <c r="J28" i="21"/>
  <c r="J27" i="21"/>
  <c r="J20" i="21"/>
  <c r="V37" i="21"/>
  <c r="V33" i="21"/>
  <c r="V36" i="21"/>
  <c r="V35" i="21"/>
  <c r="V38" i="21"/>
  <c r="V34" i="21"/>
  <c r="J61" i="21"/>
  <c r="J60" i="21"/>
  <c r="V22" i="21"/>
  <c r="V28" i="21"/>
  <c r="V20" i="21"/>
  <c r="V27" i="21"/>
  <c r="N41" i="21"/>
  <c r="N40" i="21"/>
  <c r="J51" i="21"/>
  <c r="J55" i="21"/>
  <c r="V61" i="21"/>
  <c r="V60" i="21"/>
  <c r="N13" i="21"/>
  <c r="N7" i="21"/>
  <c r="N10" i="21"/>
  <c r="R13" i="21"/>
  <c r="R10" i="21"/>
  <c r="R7" i="21"/>
  <c r="N38" i="21"/>
  <c r="N36" i="21"/>
  <c r="N34" i="21"/>
  <c r="N37" i="21"/>
  <c r="N33" i="21"/>
  <c r="N35" i="21"/>
  <c r="N48" i="21"/>
  <c r="N43" i="21"/>
  <c r="V43" i="21"/>
  <c r="V48" i="21"/>
  <c r="V55" i="21"/>
  <c r="V51" i="21"/>
  <c r="V13" i="21"/>
  <c r="V10" i="21"/>
  <c r="V7" i="21"/>
  <c r="N27" i="21"/>
  <c r="N20" i="21"/>
  <c r="N22" i="21"/>
  <c r="N28" i="21"/>
  <c r="N60" i="21"/>
  <c r="N61" i="21"/>
  <c r="R41" i="21"/>
  <c r="R40" i="21"/>
  <c r="N55" i="21"/>
  <c r="N51" i="21"/>
  <c r="J10" i="21"/>
  <c r="J13" i="21"/>
  <c r="J7" i="21"/>
  <c r="R37" i="21"/>
  <c r="R33" i="21"/>
  <c r="R36" i="21"/>
  <c r="R35" i="21"/>
  <c r="R38" i="21"/>
  <c r="R34" i="21"/>
  <c r="R22" i="21"/>
  <c r="R28" i="21"/>
  <c r="R20" i="21"/>
  <c r="R27" i="21"/>
  <c r="J40" i="21"/>
  <c r="J41" i="21"/>
  <c r="J43" i="21"/>
  <c r="J48" i="21"/>
  <c r="R43" i="21"/>
  <c r="R48" i="21"/>
  <c r="R61" i="21"/>
  <c r="R60" i="21"/>
  <c r="J37" i="21"/>
  <c r="J35" i="21"/>
  <c r="J33" i="21"/>
  <c r="J38" i="21"/>
  <c r="J36" i="21"/>
  <c r="J34" i="21"/>
  <c r="V41" i="21"/>
  <c r="V40" i="21"/>
  <c r="R55" i="21"/>
  <c r="R51" i="21"/>
  <c r="R5" i="21"/>
  <c r="V5" i="21"/>
  <c r="I5" i="21"/>
  <c r="I7" i="21"/>
  <c r="I13" i="21"/>
  <c r="I10" i="21"/>
  <c r="P22" i="21"/>
  <c r="P27" i="21"/>
  <c r="P20" i="21"/>
  <c r="P21" i="21" s="1"/>
  <c r="P28" i="21"/>
  <c r="P5" i="21"/>
  <c r="Q37" i="21"/>
  <c r="Q35" i="21"/>
  <c r="Q33" i="21"/>
  <c r="Q38" i="21"/>
  <c r="Q36" i="21"/>
  <c r="Q34" i="21"/>
  <c r="H40" i="21"/>
  <c r="H41" i="21"/>
  <c r="H48" i="21"/>
  <c r="H49" i="21" s="1"/>
  <c r="H43" i="21"/>
  <c r="P48" i="21"/>
  <c r="P49" i="21" s="1"/>
  <c r="P43" i="21"/>
  <c r="X48" i="21"/>
  <c r="X49" i="21" s="1"/>
  <c r="X43" i="21"/>
  <c r="Y51" i="21"/>
  <c r="Y55" i="21"/>
  <c r="P60" i="21"/>
  <c r="P61" i="21"/>
  <c r="U5" i="21"/>
  <c r="U7" i="21"/>
  <c r="U13" i="21"/>
  <c r="U10" i="21"/>
  <c r="Y5" i="21"/>
  <c r="Y13" i="21"/>
  <c r="Y10" i="21"/>
  <c r="Y7" i="21"/>
  <c r="J5" i="21"/>
  <c r="Q22" i="21"/>
  <c r="Q27" i="21"/>
  <c r="Q20" i="21"/>
  <c r="Q21" i="21" s="1"/>
  <c r="Q28" i="21"/>
  <c r="H38" i="21"/>
  <c r="H36" i="21"/>
  <c r="H34" i="21"/>
  <c r="H35" i="21"/>
  <c r="H33" i="21"/>
  <c r="H37" i="21"/>
  <c r="I40" i="21"/>
  <c r="I41" i="21"/>
  <c r="T40" i="21"/>
  <c r="T41" i="21"/>
  <c r="I48" i="21"/>
  <c r="I49" i="21" s="1"/>
  <c r="I43" i="21"/>
  <c r="Q48" i="21"/>
  <c r="Q49" i="21" s="1"/>
  <c r="Q43" i="21"/>
  <c r="Y48" i="21"/>
  <c r="Y49" i="21" s="1"/>
  <c r="Y43" i="21"/>
  <c r="P51" i="21"/>
  <c r="P55" i="21"/>
  <c r="Q60" i="21"/>
  <c r="Q61" i="21"/>
  <c r="M5" i="21"/>
  <c r="M7" i="21"/>
  <c r="M13" i="21"/>
  <c r="M10" i="21"/>
  <c r="H28" i="21"/>
  <c r="H22" i="21"/>
  <c r="H27" i="21"/>
  <c r="H20" i="21"/>
  <c r="H21" i="21" s="1"/>
  <c r="H5" i="21"/>
  <c r="I37" i="21"/>
  <c r="I38" i="21"/>
  <c r="I36" i="21"/>
  <c r="I34" i="21"/>
  <c r="I35" i="21"/>
  <c r="I33" i="21"/>
  <c r="T37" i="21"/>
  <c r="T35" i="21"/>
  <c r="T33" i="21"/>
  <c r="T38" i="21"/>
  <c r="T36" i="21"/>
  <c r="T34" i="21"/>
  <c r="U40" i="21"/>
  <c r="U41" i="21"/>
  <c r="Q51" i="21"/>
  <c r="Q55" i="21"/>
  <c r="H61" i="21"/>
  <c r="H60" i="21"/>
  <c r="N5" i="21"/>
  <c r="I28" i="21"/>
  <c r="I22" i="21"/>
  <c r="I27" i="21"/>
  <c r="I20" i="21"/>
  <c r="I21" i="21" s="1"/>
  <c r="T27" i="21"/>
  <c r="T20" i="21"/>
  <c r="T21" i="21" s="1"/>
  <c r="T28" i="21"/>
  <c r="T22" i="21"/>
  <c r="T5" i="21"/>
  <c r="U37" i="21"/>
  <c r="U35" i="21"/>
  <c r="U33" i="21"/>
  <c r="U38" i="21"/>
  <c r="U36" i="21"/>
  <c r="U34" i="21"/>
  <c r="L40" i="21"/>
  <c r="L41" i="21"/>
  <c r="K48" i="21"/>
  <c r="K49" i="21" s="1"/>
  <c r="K43" i="21"/>
  <c r="S48" i="21"/>
  <c r="S49" i="21" s="1"/>
  <c r="S43" i="21"/>
  <c r="H51" i="21"/>
  <c r="H55" i="21"/>
  <c r="I61" i="21"/>
  <c r="I60" i="21"/>
  <c r="T61" i="21"/>
  <c r="T60" i="21"/>
  <c r="Q5" i="21"/>
  <c r="Q7" i="21"/>
  <c r="Q13" i="21"/>
  <c r="Q10" i="21"/>
  <c r="U27" i="21"/>
  <c r="U20" i="21"/>
  <c r="U21" i="21" s="1"/>
  <c r="U28" i="21"/>
  <c r="U22" i="21"/>
  <c r="L37" i="21"/>
  <c r="L35" i="21"/>
  <c r="L33" i="21"/>
  <c r="L38" i="21"/>
  <c r="L36" i="21"/>
  <c r="L34" i="21"/>
  <c r="M40" i="21"/>
  <c r="M41" i="21"/>
  <c r="X40" i="21"/>
  <c r="X41" i="21"/>
  <c r="L48" i="21"/>
  <c r="L49" i="21" s="1"/>
  <c r="L43" i="21"/>
  <c r="T48" i="21"/>
  <c r="T49" i="21" s="1"/>
  <c r="T43" i="21"/>
  <c r="I51" i="21"/>
  <c r="I55" i="21"/>
  <c r="T51" i="21"/>
  <c r="T55" i="21"/>
  <c r="U61" i="21"/>
  <c r="U60" i="21"/>
  <c r="L28" i="21"/>
  <c r="L22" i="21"/>
  <c r="L27" i="21"/>
  <c r="L20" i="21"/>
  <c r="L21" i="21" s="1"/>
  <c r="L5" i="21"/>
  <c r="M37" i="21"/>
  <c r="M35" i="21"/>
  <c r="M33" i="21"/>
  <c r="M38" i="21"/>
  <c r="M36" i="21"/>
  <c r="M34" i="21"/>
  <c r="X37" i="21"/>
  <c r="X35" i="21"/>
  <c r="X33" i="21"/>
  <c r="X38" i="21"/>
  <c r="X36" i="21"/>
  <c r="X34" i="21"/>
  <c r="Y40" i="21"/>
  <c r="Y41" i="21"/>
  <c r="M48" i="21"/>
  <c r="M49" i="21" s="1"/>
  <c r="M43" i="21"/>
  <c r="U48" i="21"/>
  <c r="U49" i="21" s="1"/>
  <c r="U43" i="21"/>
  <c r="U51" i="21"/>
  <c r="U55" i="21"/>
  <c r="L61" i="21"/>
  <c r="L60" i="21"/>
  <c r="M28" i="21"/>
  <c r="M22" i="21"/>
  <c r="M27" i="21"/>
  <c r="M20" i="21"/>
  <c r="M21" i="21" s="1"/>
  <c r="X27" i="21"/>
  <c r="X20" i="21"/>
  <c r="X21" i="21" s="1"/>
  <c r="X28" i="21"/>
  <c r="X22" i="21"/>
  <c r="Y37" i="21"/>
  <c r="Y35" i="21"/>
  <c r="Y33" i="21"/>
  <c r="Y38" i="21"/>
  <c r="Y36" i="21"/>
  <c r="Y34" i="21"/>
  <c r="P40" i="21"/>
  <c r="P41" i="21"/>
  <c r="L51" i="21"/>
  <c r="L55" i="21"/>
  <c r="M60" i="21"/>
  <c r="M61" i="21"/>
  <c r="X61" i="21"/>
  <c r="X60" i="21"/>
  <c r="Y27" i="21"/>
  <c r="Y20" i="21"/>
  <c r="Y21" i="21" s="1"/>
  <c r="Y28" i="21"/>
  <c r="Y22" i="21"/>
  <c r="P37" i="21"/>
  <c r="P35" i="21"/>
  <c r="P33" i="21"/>
  <c r="P38" i="21"/>
  <c r="P36" i="21"/>
  <c r="P34" i="21"/>
  <c r="Q40" i="21"/>
  <c r="Q41" i="21"/>
  <c r="G48" i="21"/>
  <c r="G49" i="21" s="1"/>
  <c r="G43" i="21"/>
  <c r="O48" i="21"/>
  <c r="O49" i="21" s="1"/>
  <c r="O43" i="21"/>
  <c r="W48" i="21"/>
  <c r="W49" i="21" s="1"/>
  <c r="W43" i="21"/>
  <c r="M51" i="21"/>
  <c r="M55" i="21"/>
  <c r="X51" i="21"/>
  <c r="X55" i="21"/>
  <c r="Y60" i="21"/>
  <c r="Y61" i="21"/>
  <c r="X5" i="21"/>
  <c r="X7" i="21"/>
  <c r="X13" i="21"/>
  <c r="X10" i="21"/>
  <c r="G130" i="21"/>
  <c r="V21" i="21" l="1"/>
  <c r="V49" i="21"/>
  <c r="N49" i="21"/>
  <c r="R21" i="21"/>
  <c r="J21" i="21"/>
  <c r="R49" i="21"/>
  <c r="N21" i="21"/>
  <c r="J49" i="21"/>
  <c r="J17" i="21"/>
  <c r="J18" i="21"/>
  <c r="J16" i="21"/>
  <c r="J14" i="21"/>
  <c r="J15" i="21"/>
  <c r="N58" i="21"/>
  <c r="N57" i="21"/>
  <c r="N56" i="21"/>
  <c r="V12" i="21"/>
  <c r="V11" i="21"/>
  <c r="V57" i="21"/>
  <c r="V56" i="21"/>
  <c r="V58" i="21"/>
  <c r="N11" i="21"/>
  <c r="N12" i="21"/>
  <c r="J54" i="21"/>
  <c r="J53" i="21"/>
  <c r="J52" i="21"/>
  <c r="R63" i="21"/>
  <c r="R62" i="21"/>
  <c r="J11" i="21"/>
  <c r="J12" i="21"/>
  <c r="V17" i="21"/>
  <c r="V18" i="21"/>
  <c r="V15" i="21"/>
  <c r="V14" i="21"/>
  <c r="V16" i="21"/>
  <c r="N9" i="21"/>
  <c r="N8" i="21"/>
  <c r="V46" i="21"/>
  <c r="V45" i="21"/>
  <c r="V47" i="21"/>
  <c r="V44" i="21"/>
  <c r="N17" i="21"/>
  <c r="N14" i="21"/>
  <c r="N18" i="21"/>
  <c r="N16" i="21"/>
  <c r="N15" i="21"/>
  <c r="N30" i="21"/>
  <c r="N31" i="21"/>
  <c r="N29" i="21"/>
  <c r="N47" i="21"/>
  <c r="N44" i="21"/>
  <c r="N46" i="21"/>
  <c r="N45" i="21"/>
  <c r="R53" i="21"/>
  <c r="R52" i="21"/>
  <c r="R54" i="21"/>
  <c r="R31" i="21"/>
  <c r="R30" i="21"/>
  <c r="R29" i="21"/>
  <c r="N26" i="21"/>
  <c r="N23" i="21"/>
  <c r="N25" i="21"/>
  <c r="N24" i="21"/>
  <c r="R57" i="21"/>
  <c r="R56" i="21"/>
  <c r="R58" i="21"/>
  <c r="R46" i="21"/>
  <c r="R47" i="21"/>
  <c r="R44" i="21"/>
  <c r="R45" i="21"/>
  <c r="R23" i="21"/>
  <c r="R24" i="21"/>
  <c r="R25" i="21"/>
  <c r="R26" i="21"/>
  <c r="R9" i="21"/>
  <c r="R8" i="21"/>
  <c r="V31" i="21"/>
  <c r="V30" i="21"/>
  <c r="V29" i="21"/>
  <c r="J63" i="21"/>
  <c r="J62" i="21"/>
  <c r="R12" i="21"/>
  <c r="R11" i="21"/>
  <c r="V63" i="21"/>
  <c r="V62" i="21"/>
  <c r="V23" i="21"/>
  <c r="V24" i="21"/>
  <c r="V26" i="21"/>
  <c r="V25" i="21"/>
  <c r="J30" i="21"/>
  <c r="J31" i="21"/>
  <c r="J29" i="21"/>
  <c r="J47" i="21"/>
  <c r="J46" i="21"/>
  <c r="J44" i="21"/>
  <c r="J45" i="21"/>
  <c r="J9" i="21"/>
  <c r="J8" i="21"/>
  <c r="N54" i="21"/>
  <c r="N53" i="21"/>
  <c r="N52" i="21"/>
  <c r="N63" i="21"/>
  <c r="N62" i="21"/>
  <c r="V9" i="21"/>
  <c r="V8" i="21"/>
  <c r="V53" i="21"/>
  <c r="V52" i="21"/>
  <c r="V54" i="21"/>
  <c r="R15" i="21"/>
  <c r="R14" i="21"/>
  <c r="J57" i="21"/>
  <c r="J56" i="21"/>
  <c r="J58" i="21"/>
  <c r="J26" i="21"/>
  <c r="J25" i="21"/>
  <c r="J23" i="21"/>
  <c r="J24" i="21"/>
  <c r="G47" i="21"/>
  <c r="G44" i="21"/>
  <c r="G46" i="21"/>
  <c r="G45" i="21"/>
  <c r="X25" i="21"/>
  <c r="X23" i="21"/>
  <c r="X24" i="21"/>
  <c r="X26" i="21"/>
  <c r="U47" i="21"/>
  <c r="U46" i="21"/>
  <c r="U44" i="21"/>
  <c r="U45" i="21"/>
  <c r="I62" i="21"/>
  <c r="I63" i="21"/>
  <c r="I25" i="21"/>
  <c r="I23" i="21"/>
  <c r="I24" i="21"/>
  <c r="I26" i="21"/>
  <c r="Y12" i="21"/>
  <c r="Y11" i="21"/>
  <c r="U18" i="21"/>
  <c r="U15" i="21"/>
  <c r="U17" i="21"/>
  <c r="U14" i="21"/>
  <c r="U16" i="21"/>
  <c r="P31" i="21"/>
  <c r="P30" i="21"/>
  <c r="P29" i="21"/>
  <c r="X18" i="21"/>
  <c r="X14" i="21"/>
  <c r="X16" i="21"/>
  <c r="X15" i="21"/>
  <c r="X17" i="21"/>
  <c r="X54" i="21"/>
  <c r="X53" i="21"/>
  <c r="X52" i="21"/>
  <c r="X31" i="21"/>
  <c r="X29" i="21"/>
  <c r="X30" i="21"/>
  <c r="T58" i="21"/>
  <c r="T57" i="21"/>
  <c r="T56" i="21"/>
  <c r="U25" i="21"/>
  <c r="U24" i="21"/>
  <c r="U26" i="21"/>
  <c r="U23" i="21"/>
  <c r="Q12" i="21"/>
  <c r="Q11" i="21"/>
  <c r="I31" i="21"/>
  <c r="I30" i="21"/>
  <c r="I29" i="21"/>
  <c r="H63" i="21"/>
  <c r="H62" i="21"/>
  <c r="H25" i="21"/>
  <c r="H24" i="21"/>
  <c r="H26" i="21"/>
  <c r="H23" i="21"/>
  <c r="I47" i="21"/>
  <c r="I44" i="21"/>
  <c r="I46" i="21"/>
  <c r="I45" i="21"/>
  <c r="Y18" i="21"/>
  <c r="Y15" i="21"/>
  <c r="Y17" i="21"/>
  <c r="Y14" i="21"/>
  <c r="Y16" i="21"/>
  <c r="U8" i="21"/>
  <c r="U9" i="21"/>
  <c r="X45" i="21"/>
  <c r="X44" i="21"/>
  <c r="O47" i="21"/>
  <c r="O45" i="21"/>
  <c r="O44" i="21"/>
  <c r="O46" i="21"/>
  <c r="L58" i="21"/>
  <c r="L57" i="21"/>
  <c r="L56" i="21"/>
  <c r="M47" i="21"/>
  <c r="M44" i="21"/>
  <c r="M45" i="21"/>
  <c r="M46" i="21"/>
  <c r="T54" i="21"/>
  <c r="T53" i="21"/>
  <c r="T52" i="21"/>
  <c r="U31" i="21"/>
  <c r="U30" i="21"/>
  <c r="U29" i="21"/>
  <c r="Q18" i="21"/>
  <c r="Q15" i="21"/>
  <c r="Q17" i="21"/>
  <c r="Q14" i="21"/>
  <c r="Q16" i="21"/>
  <c r="T25" i="21"/>
  <c r="T23" i="21"/>
  <c r="T24" i="21"/>
  <c r="T26" i="21"/>
  <c r="Q57" i="21"/>
  <c r="Q58" i="21"/>
  <c r="Q56" i="21"/>
  <c r="H31" i="21"/>
  <c r="H30" i="21"/>
  <c r="H29" i="21"/>
  <c r="X58" i="21"/>
  <c r="X57" i="21"/>
  <c r="X56" i="21"/>
  <c r="X8" i="21"/>
  <c r="X9" i="21"/>
  <c r="M54" i="21"/>
  <c r="M53" i="21"/>
  <c r="M52" i="21"/>
  <c r="L54" i="21"/>
  <c r="L52" i="21"/>
  <c r="L53" i="21"/>
  <c r="L63" i="21"/>
  <c r="L62" i="21"/>
  <c r="L25" i="21"/>
  <c r="L26" i="21"/>
  <c r="L23" i="21"/>
  <c r="L24" i="21"/>
  <c r="I58" i="21"/>
  <c r="I56" i="21"/>
  <c r="I57" i="21"/>
  <c r="Q8" i="21"/>
  <c r="Q9" i="21"/>
  <c r="H58" i="21"/>
  <c r="H57" i="21"/>
  <c r="H56" i="21"/>
  <c r="T31" i="21"/>
  <c r="T29" i="21"/>
  <c r="T30" i="21"/>
  <c r="Q53" i="21"/>
  <c r="Q54" i="21"/>
  <c r="Q52" i="21"/>
  <c r="M12" i="21"/>
  <c r="M11" i="21"/>
  <c r="P56" i="21"/>
  <c r="P58" i="21"/>
  <c r="P57" i="21"/>
  <c r="Q31" i="21"/>
  <c r="Q30" i="21"/>
  <c r="Q29" i="21"/>
  <c r="P63" i="21"/>
  <c r="P62" i="21"/>
  <c r="P45" i="21"/>
  <c r="P44" i="21"/>
  <c r="P25" i="21"/>
  <c r="P24" i="21"/>
  <c r="P26" i="21"/>
  <c r="P23" i="21"/>
  <c r="Y62" i="21"/>
  <c r="Y63" i="21"/>
  <c r="W47" i="21"/>
  <c r="W44" i="21"/>
  <c r="W46" i="21"/>
  <c r="W45" i="21"/>
  <c r="Y25" i="21"/>
  <c r="Y24" i="21"/>
  <c r="Y26" i="21"/>
  <c r="Y23" i="21"/>
  <c r="U58" i="21"/>
  <c r="U56" i="21"/>
  <c r="U57" i="21"/>
  <c r="L31" i="21"/>
  <c r="L30" i="21"/>
  <c r="L29" i="21"/>
  <c r="I54" i="21"/>
  <c r="I52" i="21"/>
  <c r="I53" i="21"/>
  <c r="H54" i="21"/>
  <c r="H52" i="21"/>
  <c r="H53" i="21"/>
  <c r="M18" i="21"/>
  <c r="M17" i="21"/>
  <c r="M14" i="21"/>
  <c r="M16" i="21"/>
  <c r="M15" i="21"/>
  <c r="P54" i="21"/>
  <c r="P53" i="21"/>
  <c r="P52" i="21"/>
  <c r="I12" i="21"/>
  <c r="I11" i="21"/>
  <c r="X12" i="21"/>
  <c r="X11" i="21"/>
  <c r="M58" i="21"/>
  <c r="M57" i="21"/>
  <c r="M56" i="21"/>
  <c r="Y31" i="21"/>
  <c r="Y30" i="21"/>
  <c r="Y29" i="21"/>
  <c r="X63" i="21"/>
  <c r="X62" i="21"/>
  <c r="U54" i="21"/>
  <c r="U52" i="21"/>
  <c r="U53" i="21"/>
  <c r="T45" i="21"/>
  <c r="T44" i="21"/>
  <c r="S47" i="21"/>
  <c r="S44" i="21"/>
  <c r="S46" i="21"/>
  <c r="S45" i="21"/>
  <c r="M8" i="21"/>
  <c r="M9" i="21"/>
  <c r="Y47" i="21"/>
  <c r="Y45" i="21"/>
  <c r="Y44" i="21"/>
  <c r="Y46" i="21"/>
  <c r="Y58" i="21"/>
  <c r="Y57" i="21"/>
  <c r="Y56" i="21"/>
  <c r="H45" i="21"/>
  <c r="H44" i="21"/>
  <c r="I18" i="21"/>
  <c r="I15" i="21"/>
  <c r="I14" i="21"/>
  <c r="I17" i="21"/>
  <c r="I16" i="21"/>
  <c r="M62" i="21"/>
  <c r="M63" i="21"/>
  <c r="M25" i="21"/>
  <c r="M23" i="21"/>
  <c r="M24" i="21"/>
  <c r="M26" i="21"/>
  <c r="U62" i="21"/>
  <c r="U63" i="21"/>
  <c r="T63" i="21"/>
  <c r="T62" i="21"/>
  <c r="Q25" i="21"/>
  <c r="Q26" i="21"/>
  <c r="Q23" i="21"/>
  <c r="Q24" i="21"/>
  <c r="Y54" i="21"/>
  <c r="Y53" i="21"/>
  <c r="Y52" i="21"/>
  <c r="I8" i="21"/>
  <c r="I9" i="21"/>
  <c r="M31" i="21"/>
  <c r="M30" i="21"/>
  <c r="M29" i="21"/>
  <c r="L45" i="21"/>
  <c r="L44" i="21"/>
  <c r="K47" i="21"/>
  <c r="K44" i="21"/>
  <c r="K46" i="21"/>
  <c r="K45" i="21"/>
  <c r="Q63" i="21"/>
  <c r="Q62" i="21"/>
  <c r="Q47" i="21"/>
  <c r="Q44" i="21"/>
  <c r="Q46" i="21"/>
  <c r="Q45" i="21"/>
  <c r="Y8" i="21"/>
  <c r="Y9" i="21"/>
  <c r="U12" i="21"/>
  <c r="U11" i="21"/>
  <c r="K130" i="21"/>
  <c r="L47" i="21" l="1"/>
  <c r="L46" i="21"/>
  <c r="X47" i="21"/>
  <c r="X46" i="21"/>
  <c r="P47" i="21"/>
  <c r="P46" i="21"/>
  <c r="H47" i="21"/>
  <c r="H46" i="21"/>
  <c r="T47" i="21"/>
  <c r="T46" i="21"/>
  <c r="O130" i="21"/>
  <c r="G65" i="21"/>
  <c r="K65" i="21" l="1"/>
  <c r="S130" i="21"/>
  <c r="W130" i="21" l="1"/>
  <c r="O65" i="21"/>
  <c r="S65" i="21" l="1"/>
  <c r="W65" i="21" l="1"/>
  <c r="G98" i="21" l="1"/>
  <c r="G97" i="21"/>
  <c r="G64" i="21"/>
  <c r="G116" i="21"/>
  <c r="G95" i="21"/>
  <c r="G120" i="21" l="1"/>
  <c r="G118" i="21"/>
  <c r="G117" i="21"/>
  <c r="G119" i="21"/>
  <c r="K95" i="21"/>
  <c r="K64" i="21"/>
  <c r="K98" i="21"/>
  <c r="K116" i="21"/>
  <c r="G127" i="21"/>
  <c r="K97" i="21"/>
  <c r="K120" i="21" l="1"/>
  <c r="K118" i="21"/>
  <c r="K119" i="21"/>
  <c r="K117" i="21"/>
  <c r="O116" i="21"/>
  <c r="O95" i="21"/>
  <c r="K127" i="21"/>
  <c r="O64" i="21"/>
  <c r="O97" i="21"/>
  <c r="O98" i="21"/>
  <c r="O120" i="21" l="1"/>
  <c r="O118" i="21"/>
  <c r="O117" i="21"/>
  <c r="O119" i="21"/>
  <c r="S95" i="21"/>
  <c r="S98" i="21"/>
  <c r="O127" i="21"/>
  <c r="S97" i="21"/>
  <c r="S116" i="21"/>
  <c r="S64" i="21"/>
  <c r="S120" i="21" l="1"/>
  <c r="S118" i="21"/>
  <c r="S119" i="21"/>
  <c r="S117" i="21"/>
  <c r="S127" i="21"/>
  <c r="W116" i="21"/>
  <c r="W64" i="21"/>
  <c r="G59" i="21"/>
  <c r="G96" i="21"/>
  <c r="W98" i="21"/>
  <c r="W97" i="21"/>
  <c r="G32" i="21"/>
  <c r="G121" i="21"/>
  <c r="W95" i="21"/>
  <c r="G128" i="21"/>
  <c r="G39" i="21"/>
  <c r="G125" i="21" l="1"/>
  <c r="G123" i="21"/>
  <c r="G124" i="21"/>
  <c r="G122" i="21"/>
  <c r="W120" i="21"/>
  <c r="W118" i="21"/>
  <c r="W117" i="21"/>
  <c r="W119" i="21"/>
  <c r="G61" i="21"/>
  <c r="G60" i="21"/>
  <c r="G37" i="21"/>
  <c r="G38" i="21"/>
  <c r="G36" i="21"/>
  <c r="G34" i="21"/>
  <c r="G35" i="21"/>
  <c r="G33" i="21"/>
  <c r="G40" i="21"/>
  <c r="G41" i="21"/>
  <c r="K59" i="21"/>
  <c r="K121" i="21"/>
  <c r="K128" i="21"/>
  <c r="K32" i="21"/>
  <c r="K96" i="21"/>
  <c r="W127" i="21"/>
  <c r="K39" i="21"/>
  <c r="G129" i="21"/>
  <c r="G90" i="21"/>
  <c r="G92" i="21" l="1"/>
  <c r="G94" i="21"/>
  <c r="G91" i="21"/>
  <c r="G93" i="21"/>
  <c r="G63" i="21"/>
  <c r="G62" i="21"/>
  <c r="K125" i="21"/>
  <c r="K123" i="21"/>
  <c r="K124" i="21"/>
  <c r="K122" i="21"/>
  <c r="K40" i="21"/>
  <c r="K41" i="21"/>
  <c r="K37" i="21"/>
  <c r="K35" i="21"/>
  <c r="K33" i="21"/>
  <c r="K38" i="21"/>
  <c r="K36" i="21"/>
  <c r="K34" i="21"/>
  <c r="K61" i="21"/>
  <c r="K60" i="21"/>
  <c r="G126" i="21"/>
  <c r="G100" i="21" s="1"/>
  <c r="O39" i="21"/>
  <c r="O32" i="21"/>
  <c r="O128" i="21"/>
  <c r="O121" i="21"/>
  <c r="G6" i="21"/>
  <c r="O96" i="21"/>
  <c r="K90" i="21"/>
  <c r="K129" i="21"/>
  <c r="O59" i="21"/>
  <c r="K94" i="21" l="1"/>
  <c r="K92" i="21"/>
  <c r="K93" i="21"/>
  <c r="K91" i="21"/>
  <c r="K63" i="21"/>
  <c r="K62" i="21"/>
  <c r="O125" i="21"/>
  <c r="O123" i="21"/>
  <c r="O124" i="21"/>
  <c r="O122" i="21"/>
  <c r="O37" i="21"/>
  <c r="O35" i="21"/>
  <c r="O33" i="21"/>
  <c r="O38" i="21"/>
  <c r="O36" i="21"/>
  <c r="O34" i="21"/>
  <c r="O60" i="21"/>
  <c r="O61" i="21"/>
  <c r="O40" i="21"/>
  <c r="O41" i="21"/>
  <c r="G13" i="21"/>
  <c r="G10" i="21"/>
  <c r="G7" i="21"/>
  <c r="K126" i="21"/>
  <c r="K100" i="21" s="1"/>
  <c r="S32" i="21"/>
  <c r="S96" i="21"/>
  <c r="G19" i="21"/>
  <c r="S128" i="21"/>
  <c r="S59" i="21"/>
  <c r="G50" i="21"/>
  <c r="K6" i="21"/>
  <c r="O129" i="21"/>
  <c r="S39" i="21"/>
  <c r="S121" i="21"/>
  <c r="O90" i="21"/>
  <c r="O94" i="21" l="1"/>
  <c r="O92" i="21"/>
  <c r="O93" i="21"/>
  <c r="O91" i="21"/>
  <c r="O63" i="21"/>
  <c r="O62" i="21"/>
  <c r="S125" i="21"/>
  <c r="S123" i="21"/>
  <c r="S124" i="21"/>
  <c r="S122" i="21"/>
  <c r="G5" i="21"/>
  <c r="G8" i="21"/>
  <c r="G9" i="21"/>
  <c r="G18" i="21"/>
  <c r="G14" i="21"/>
  <c r="G16" i="21"/>
  <c r="G15" i="21"/>
  <c r="G17" i="21"/>
  <c r="G20" i="21"/>
  <c r="G21" i="21" s="1"/>
  <c r="G28" i="21"/>
  <c r="G22" i="21"/>
  <c r="G27" i="21"/>
  <c r="G12" i="21"/>
  <c r="G11" i="21"/>
  <c r="G55" i="21"/>
  <c r="G51" i="21"/>
  <c r="S60" i="21"/>
  <c r="S61" i="21"/>
  <c r="S40" i="21"/>
  <c r="S41" i="21"/>
  <c r="K13" i="21"/>
  <c r="K10" i="21"/>
  <c r="K7" i="21"/>
  <c r="S37" i="21"/>
  <c r="S35" i="21"/>
  <c r="S33" i="21"/>
  <c r="S38" i="21"/>
  <c r="S36" i="21"/>
  <c r="S34" i="21"/>
  <c r="O126" i="21"/>
  <c r="O100" i="21" s="1"/>
  <c r="W96" i="21"/>
  <c r="K50" i="21"/>
  <c r="W128" i="21"/>
  <c r="W32" i="21"/>
  <c r="S90" i="21"/>
  <c r="K19" i="21"/>
  <c r="W59" i="21"/>
  <c r="W121" i="21"/>
  <c r="O6" i="21"/>
  <c r="S129" i="21"/>
  <c r="W39" i="21"/>
  <c r="W125" i="21" l="1"/>
  <c r="S94" i="21"/>
  <c r="S92" i="21"/>
  <c r="S93" i="21"/>
  <c r="S91" i="21"/>
  <c r="S63" i="21"/>
  <c r="S62" i="21"/>
  <c r="W123" i="21"/>
  <c r="W124" i="21"/>
  <c r="W122" i="21"/>
  <c r="K5" i="21"/>
  <c r="K51" i="21"/>
  <c r="K55" i="21"/>
  <c r="K8" i="21"/>
  <c r="K9" i="21"/>
  <c r="W40" i="21"/>
  <c r="W41" i="21"/>
  <c r="W61" i="21"/>
  <c r="W60" i="21"/>
  <c r="G58" i="21"/>
  <c r="G57" i="21"/>
  <c r="G56" i="21"/>
  <c r="K18" i="21"/>
  <c r="K15" i="21"/>
  <c r="K17" i="21"/>
  <c r="K14" i="21"/>
  <c r="K16" i="21"/>
  <c r="G54" i="21"/>
  <c r="G53" i="21"/>
  <c r="G52" i="21"/>
  <c r="K28" i="21"/>
  <c r="K22" i="21"/>
  <c r="K27" i="21"/>
  <c r="K20" i="21"/>
  <c r="K21" i="21" s="1"/>
  <c r="K12" i="21"/>
  <c r="K11" i="21"/>
  <c r="W37" i="21"/>
  <c r="W35" i="21"/>
  <c r="W33" i="21"/>
  <c r="W38" i="21"/>
  <c r="W36" i="21"/>
  <c r="W34" i="21"/>
  <c r="G25" i="21"/>
  <c r="G23" i="21"/>
  <c r="G24" i="21"/>
  <c r="G26" i="21"/>
  <c r="O7" i="21"/>
  <c r="O13" i="21"/>
  <c r="O10" i="21"/>
  <c r="G31" i="21"/>
  <c r="G29" i="21"/>
  <c r="G30" i="21"/>
  <c r="S126" i="21"/>
  <c r="S100" i="21" s="1"/>
  <c r="W90" i="21"/>
  <c r="G85" i="21"/>
  <c r="S6" i="21"/>
  <c r="G69" i="21"/>
  <c r="W129" i="21"/>
  <c r="O19" i="21"/>
  <c r="O50" i="21"/>
  <c r="G70" i="21" l="1"/>
  <c r="W94" i="21"/>
  <c r="W92" i="21"/>
  <c r="W93" i="21"/>
  <c r="W91" i="21"/>
  <c r="W63" i="21"/>
  <c r="W62" i="21"/>
  <c r="G89" i="21"/>
  <c r="G88" i="21"/>
  <c r="G87" i="21"/>
  <c r="G86" i="21"/>
  <c r="O5" i="21"/>
  <c r="O12" i="21"/>
  <c r="O11" i="21"/>
  <c r="K25" i="21"/>
  <c r="K24" i="21"/>
  <c r="K23" i="21"/>
  <c r="K26" i="21"/>
  <c r="O8" i="21"/>
  <c r="O9" i="21"/>
  <c r="K31" i="21"/>
  <c r="K29" i="21"/>
  <c r="K30" i="21"/>
  <c r="O18" i="21"/>
  <c r="O14" i="21"/>
  <c r="O16" i="21"/>
  <c r="O15" i="21"/>
  <c r="O17" i="21"/>
  <c r="O55" i="21"/>
  <c r="O51" i="21"/>
  <c r="O28" i="21"/>
  <c r="O22" i="21"/>
  <c r="O27" i="21"/>
  <c r="O20" i="21"/>
  <c r="O21" i="21" s="1"/>
  <c r="K58" i="21"/>
  <c r="K56" i="21"/>
  <c r="K57" i="21"/>
  <c r="S7" i="21"/>
  <c r="S13" i="21"/>
  <c r="S10" i="21"/>
  <c r="K54" i="21"/>
  <c r="K52" i="21"/>
  <c r="K53" i="21"/>
  <c r="W126" i="21"/>
  <c r="W100" i="21" s="1"/>
  <c r="S19" i="21"/>
  <c r="K85" i="21"/>
  <c r="W6" i="21"/>
  <c r="K69" i="21"/>
  <c r="G99" i="21"/>
  <c r="K70" i="21" l="1"/>
  <c r="G84" i="21"/>
  <c r="G68" i="21" s="1"/>
  <c r="G77" i="21"/>
  <c r="G72" i="21"/>
  <c r="G83" i="21"/>
  <c r="G79" i="21"/>
  <c r="G74" i="21"/>
  <c r="G78" i="21"/>
  <c r="G75" i="21"/>
  <c r="G81" i="21"/>
  <c r="G76" i="21"/>
  <c r="G80" i="21"/>
  <c r="G71" i="21"/>
  <c r="G82" i="21"/>
  <c r="G73" i="21"/>
  <c r="K87" i="21"/>
  <c r="K86" i="21"/>
  <c r="K89" i="21"/>
  <c r="K88" i="21"/>
  <c r="W7" i="21"/>
  <c r="W13" i="21"/>
  <c r="W10" i="21"/>
  <c r="S18" i="21"/>
  <c r="S15" i="21"/>
  <c r="S14" i="21"/>
  <c r="S17" i="21"/>
  <c r="S16" i="21"/>
  <c r="O25" i="21"/>
  <c r="O23" i="21"/>
  <c r="O24" i="21"/>
  <c r="O26" i="21"/>
  <c r="S12" i="21"/>
  <c r="S11" i="21"/>
  <c r="S8" i="21"/>
  <c r="S9" i="21"/>
  <c r="O31" i="21"/>
  <c r="O29" i="21"/>
  <c r="O30" i="21"/>
  <c r="O54" i="21"/>
  <c r="O53" i="21"/>
  <c r="O52" i="21"/>
  <c r="S27" i="21"/>
  <c r="S20" i="21"/>
  <c r="S21" i="21" s="1"/>
  <c r="S28" i="21"/>
  <c r="S22" i="21"/>
  <c r="O58" i="21"/>
  <c r="O57" i="21"/>
  <c r="O56" i="21"/>
  <c r="S50" i="21"/>
  <c r="O69" i="21"/>
  <c r="W50" i="21"/>
  <c r="O85" i="21"/>
  <c r="K99" i="21"/>
  <c r="O70" i="21" l="1"/>
  <c r="K84" i="21"/>
  <c r="K68" i="21" s="1"/>
  <c r="K78" i="21"/>
  <c r="K73" i="21"/>
  <c r="K80" i="21"/>
  <c r="K79" i="21"/>
  <c r="K77" i="21"/>
  <c r="K82" i="21"/>
  <c r="K81" i="21"/>
  <c r="K75" i="21"/>
  <c r="K76" i="21"/>
  <c r="K71" i="21"/>
  <c r="K83" i="21"/>
  <c r="K72" i="21"/>
  <c r="K74" i="21"/>
  <c r="O89" i="21"/>
  <c r="O88" i="21"/>
  <c r="O87" i="21"/>
  <c r="O86" i="21"/>
  <c r="W12" i="21"/>
  <c r="W11" i="21"/>
  <c r="S51" i="21"/>
  <c r="S55" i="21"/>
  <c r="S5" i="21"/>
  <c r="S25" i="21"/>
  <c r="S23" i="21"/>
  <c r="S24" i="21"/>
  <c r="S26" i="21"/>
  <c r="W18" i="21"/>
  <c r="W15" i="21"/>
  <c r="W17" i="21"/>
  <c r="W14" i="21"/>
  <c r="W16" i="21"/>
  <c r="S31" i="21"/>
  <c r="S29" i="21"/>
  <c r="S30" i="21"/>
  <c r="W8" i="21"/>
  <c r="W9" i="21"/>
  <c r="W51" i="21"/>
  <c r="W55" i="21"/>
  <c r="W19" i="21"/>
  <c r="G132" i="21"/>
  <c r="G146" i="21"/>
  <c r="G141" i="21"/>
  <c r="G140" i="21"/>
  <c r="S69" i="21"/>
  <c r="G154" i="21"/>
  <c r="G152" i="21"/>
  <c r="G155" i="21"/>
  <c r="S85" i="21"/>
  <c r="G144" i="21" l="1"/>
  <c r="G143" i="21"/>
  <c r="G145" i="21"/>
  <c r="G148" i="21"/>
  <c r="G150" i="21"/>
  <c r="G149" i="21"/>
  <c r="G133" i="21"/>
  <c r="G139" i="21"/>
  <c r="G136" i="21"/>
  <c r="G135" i="21"/>
  <c r="G137" i="21"/>
  <c r="G138" i="21"/>
  <c r="G134" i="21"/>
  <c r="S70" i="21"/>
  <c r="O84" i="21"/>
  <c r="O75" i="21"/>
  <c r="O71" i="21"/>
  <c r="O74" i="21"/>
  <c r="O83" i="21"/>
  <c r="O73" i="21"/>
  <c r="O72" i="21"/>
  <c r="O82" i="21"/>
  <c r="O77" i="21"/>
  <c r="O76" i="21"/>
  <c r="O79" i="21"/>
  <c r="O78" i="21"/>
  <c r="O81" i="21"/>
  <c r="O80" i="21"/>
  <c r="G147" i="21"/>
  <c r="G142" i="21"/>
  <c r="S89" i="21"/>
  <c r="S86" i="21"/>
  <c r="S87" i="21"/>
  <c r="S88" i="21"/>
  <c r="W54" i="21"/>
  <c r="W53" i="21"/>
  <c r="W52" i="21"/>
  <c r="S58" i="21"/>
  <c r="S57" i="21"/>
  <c r="S56" i="21"/>
  <c r="S54" i="21"/>
  <c r="S53" i="21"/>
  <c r="S52" i="21"/>
  <c r="W27" i="21"/>
  <c r="W20" i="21"/>
  <c r="W21" i="21" s="1"/>
  <c r="W28" i="21"/>
  <c r="W22" i="21"/>
  <c r="W5" i="21"/>
  <c r="W58" i="21"/>
  <c r="W57" i="21"/>
  <c r="W56" i="21"/>
  <c r="O99" i="21"/>
  <c r="K146" i="21"/>
  <c r="S99" i="21"/>
  <c r="K155" i="21"/>
  <c r="W69" i="21"/>
  <c r="K141" i="21"/>
  <c r="W85" i="21"/>
  <c r="K154" i="21"/>
  <c r="K152" i="21"/>
  <c r="K140" i="21"/>
  <c r="K132" i="21"/>
  <c r="K138" i="21" l="1"/>
  <c r="K136" i="21"/>
  <c r="K134" i="21"/>
  <c r="K139" i="21"/>
  <c r="K137" i="21"/>
  <c r="K135" i="21"/>
  <c r="K133" i="21"/>
  <c r="K150" i="21"/>
  <c r="K148" i="21"/>
  <c r="K149" i="21"/>
  <c r="K147" i="21"/>
  <c r="K144" i="21"/>
  <c r="K142" i="21"/>
  <c r="K145" i="21"/>
  <c r="K143" i="21"/>
  <c r="W70" i="21"/>
  <c r="O68" i="21"/>
  <c r="S84" i="21"/>
  <c r="S68" i="21" s="1"/>
  <c r="S81" i="21"/>
  <c r="S83" i="21"/>
  <c r="S72" i="21"/>
  <c r="S71" i="21"/>
  <c r="S74" i="21"/>
  <c r="S76" i="21"/>
  <c r="S73" i="21"/>
  <c r="S78" i="21"/>
  <c r="S75" i="21"/>
  <c r="S80" i="21"/>
  <c r="S77" i="21"/>
  <c r="S82" i="21"/>
  <c r="S79" i="21"/>
  <c r="W87" i="21"/>
  <c r="W88" i="21"/>
  <c r="W89" i="21"/>
  <c r="W86" i="21"/>
  <c r="W31" i="21"/>
  <c r="W30" i="21"/>
  <c r="W29" i="21"/>
  <c r="W25" i="21"/>
  <c r="W24" i="21"/>
  <c r="W26" i="21"/>
  <c r="W23" i="21"/>
  <c r="O155" i="21"/>
  <c r="O154" i="21"/>
  <c r="O146" i="21"/>
  <c r="O140" i="21"/>
  <c r="O141" i="21"/>
  <c r="O132" i="21"/>
  <c r="O152" i="21"/>
  <c r="W99" i="21"/>
  <c r="O144" i="21" l="1"/>
  <c r="O142" i="21"/>
  <c r="O145" i="21"/>
  <c r="O143" i="21"/>
  <c r="O150" i="21"/>
  <c r="O148" i="21"/>
  <c r="O147" i="21"/>
  <c r="O149" i="21"/>
  <c r="O139" i="21"/>
  <c r="O137" i="21"/>
  <c r="O135" i="21"/>
  <c r="O133" i="21"/>
  <c r="O138" i="21"/>
  <c r="O136" i="21"/>
  <c r="O134" i="21"/>
  <c r="W84" i="21"/>
  <c r="W68" i="21" s="1"/>
  <c r="W79" i="21"/>
  <c r="W74" i="21"/>
  <c r="W81" i="21"/>
  <c r="W83" i="21"/>
  <c r="W72" i="21"/>
  <c r="W71" i="21"/>
  <c r="W76" i="21"/>
  <c r="W82" i="21"/>
  <c r="W73" i="21"/>
  <c r="W78" i="21"/>
  <c r="W75" i="21"/>
  <c r="W80" i="21"/>
  <c r="W77" i="21"/>
  <c r="S140" i="21"/>
  <c r="S155" i="21"/>
  <c r="S146" i="21"/>
  <c r="S152" i="21"/>
  <c r="S141" i="21"/>
  <c r="S154" i="21"/>
  <c r="S132" i="21"/>
  <c r="S144" i="21" l="1"/>
  <c r="S142" i="21"/>
  <c r="S145" i="21"/>
  <c r="S143" i="21"/>
  <c r="S138" i="21"/>
  <c r="S136" i="21"/>
  <c r="S134" i="21"/>
  <c r="S139" i="21"/>
  <c r="S137" i="21"/>
  <c r="S135" i="21"/>
  <c r="S133" i="21"/>
  <c r="S149" i="21"/>
  <c r="S147" i="21"/>
  <c r="S150" i="21"/>
  <c r="S148" i="21"/>
  <c r="W146" i="21"/>
  <c r="W132" i="21"/>
  <c r="W140" i="21"/>
  <c r="W154" i="21"/>
  <c r="W152" i="21"/>
  <c r="W155" i="21"/>
  <c r="W141" i="21"/>
  <c r="W144" i="21" l="1"/>
  <c r="W142" i="21"/>
  <c r="W145" i="21"/>
  <c r="W143" i="21"/>
  <c r="W139" i="21"/>
  <c r="W137" i="21"/>
  <c r="W135" i="21"/>
  <c r="W133" i="21"/>
  <c r="W138" i="21"/>
  <c r="W136" i="21"/>
  <c r="W134" i="21"/>
  <c r="W150" i="21"/>
  <c r="W148" i="21"/>
  <c r="W149" i="21"/>
  <c r="W147" i="21"/>
  <c r="G153" i="21"/>
  <c r="G131" i="21" s="1"/>
  <c r="K153" i="21" l="1"/>
  <c r="K131" i="21" s="1"/>
  <c r="O153" i="21" l="1"/>
  <c r="O131" i="21" s="1"/>
  <c r="S153" i="21" l="1"/>
  <c r="S131" i="21" s="1"/>
  <c r="W153" i="21" l="1"/>
  <c r="W131" i="21" s="1"/>
  <c r="W54" i="11" l="1"/>
  <c r="W52" i="11"/>
  <c r="W51" i="11"/>
  <c r="W50" i="11"/>
  <c r="W49" i="11"/>
  <c r="W48" i="11"/>
  <c r="W47" i="11"/>
  <c r="W46" i="11"/>
  <c r="W45" i="11"/>
  <c r="W44" i="11"/>
  <c r="W43" i="11"/>
  <c r="W42" i="11"/>
  <c r="W40" i="11"/>
  <c r="W38" i="11"/>
  <c r="W37" i="11"/>
  <c r="W36" i="11"/>
  <c r="W35" i="11"/>
  <c r="W34" i="11"/>
  <c r="W33" i="11"/>
  <c r="W32" i="11"/>
  <c r="W31" i="11"/>
  <c r="W30" i="11"/>
  <c r="W29" i="11"/>
  <c r="W27" i="11"/>
  <c r="W26" i="11"/>
  <c r="W25" i="11"/>
  <c r="W24" i="11"/>
  <c r="W23" i="11"/>
  <c r="W22" i="11"/>
  <c r="W21" i="11"/>
  <c r="W20" i="11"/>
  <c r="W19" i="11"/>
  <c r="W18" i="11"/>
  <c r="W17" i="11"/>
  <c r="W16" i="11"/>
  <c r="W12" i="11"/>
  <c r="W11" i="11"/>
  <c r="W10" i="11"/>
  <c r="W9" i="11"/>
  <c r="W8" i="11"/>
  <c r="W7" i="11"/>
  <c r="W6" i="11"/>
  <c r="W5" i="11"/>
  <c r="S54" i="11"/>
  <c r="S52" i="11"/>
  <c r="S51" i="11"/>
  <c r="S50" i="11"/>
  <c r="S49" i="11"/>
  <c r="S48" i="11"/>
  <c r="S47" i="11"/>
  <c r="S46" i="11"/>
  <c r="S45" i="11"/>
  <c r="S44" i="11"/>
  <c r="S43" i="11"/>
  <c r="S42" i="11"/>
  <c r="S40" i="11"/>
  <c r="S38" i="11"/>
  <c r="S37" i="11"/>
  <c r="S36" i="11"/>
  <c r="S35" i="11"/>
  <c r="S34" i="11"/>
  <c r="S33" i="11"/>
  <c r="S32" i="11"/>
  <c r="S31" i="11"/>
  <c r="S30" i="11"/>
  <c r="S29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2" i="11"/>
  <c r="S11" i="11"/>
  <c r="S10" i="11"/>
  <c r="S9" i="11"/>
  <c r="S8" i="11"/>
  <c r="S7" i="11"/>
  <c r="S6" i="11"/>
  <c r="S5" i="11"/>
  <c r="O54" i="11"/>
  <c r="O52" i="11"/>
  <c r="O51" i="11"/>
  <c r="O50" i="11"/>
  <c r="O49" i="11"/>
  <c r="O48" i="11"/>
  <c r="O47" i="11"/>
  <c r="O46" i="11"/>
  <c r="O45" i="11"/>
  <c r="O44" i="11"/>
  <c r="O43" i="11"/>
  <c r="O42" i="11"/>
  <c r="O40" i="11"/>
  <c r="O38" i="11"/>
  <c r="O37" i="11"/>
  <c r="O36" i="11"/>
  <c r="O35" i="11"/>
  <c r="O34" i="11"/>
  <c r="O33" i="11"/>
  <c r="O32" i="11"/>
  <c r="O31" i="11"/>
  <c r="O30" i="11"/>
  <c r="O29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2" i="11"/>
  <c r="O11" i="11"/>
  <c r="O10" i="11"/>
  <c r="O9" i="11"/>
  <c r="O8" i="11"/>
  <c r="O7" i="11"/>
  <c r="O6" i="11"/>
  <c r="O5" i="11"/>
  <c r="K54" i="11"/>
  <c r="K52" i="11"/>
  <c r="K51" i="11"/>
  <c r="K50" i="11"/>
  <c r="K49" i="11"/>
  <c r="K48" i="11"/>
  <c r="K47" i="11"/>
  <c r="K46" i="11"/>
  <c r="K45" i="11"/>
  <c r="K44" i="11"/>
  <c r="K43" i="11"/>
  <c r="K42" i="11"/>
  <c r="K40" i="11"/>
  <c r="K38" i="11"/>
  <c r="K37" i="11"/>
  <c r="K36" i="11"/>
  <c r="K35" i="11"/>
  <c r="K34" i="11"/>
  <c r="K33" i="11"/>
  <c r="K32" i="11"/>
  <c r="K31" i="11"/>
  <c r="K30" i="11"/>
  <c r="K29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2" i="11"/>
  <c r="K11" i="11"/>
  <c r="K10" i="11"/>
  <c r="K9" i="11"/>
  <c r="K8" i="11"/>
  <c r="K7" i="11"/>
  <c r="K6" i="11"/>
  <c r="K5" i="11"/>
  <c r="G54" i="11"/>
  <c r="G52" i="11"/>
  <c r="G51" i="11"/>
  <c r="G50" i="11"/>
  <c r="G49" i="11"/>
  <c r="G48" i="11"/>
  <c r="G47" i="11"/>
  <c r="G46" i="11"/>
  <c r="G45" i="11"/>
  <c r="G44" i="11"/>
  <c r="G43" i="11"/>
  <c r="G42" i="11"/>
  <c r="G40" i="11"/>
  <c r="G38" i="11"/>
  <c r="G37" i="11"/>
  <c r="G36" i="11"/>
  <c r="G35" i="11"/>
  <c r="G34" i="11"/>
  <c r="G33" i="11"/>
  <c r="G32" i="11"/>
  <c r="G31" i="11"/>
  <c r="G30" i="11"/>
  <c r="G29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2" i="11"/>
  <c r="G11" i="11"/>
  <c r="G10" i="11"/>
  <c r="G9" i="11"/>
  <c r="G8" i="11"/>
  <c r="G7" i="11"/>
  <c r="G6" i="11"/>
  <c r="G5" i="11"/>
  <c r="C54" i="11"/>
  <c r="C52" i="11"/>
  <c r="C51" i="11"/>
  <c r="C50" i="11"/>
  <c r="C49" i="11"/>
  <c r="C48" i="11"/>
  <c r="C47" i="11"/>
  <c r="C46" i="11"/>
  <c r="C45" i="11"/>
  <c r="C44" i="11"/>
  <c r="C43" i="11"/>
  <c r="C42" i="11"/>
  <c r="C40" i="11"/>
  <c r="C38" i="11"/>
  <c r="C37" i="11"/>
  <c r="C36" i="11"/>
  <c r="C35" i="11"/>
  <c r="C34" i="11"/>
  <c r="C33" i="11"/>
  <c r="C32" i="11"/>
  <c r="C31" i="11"/>
  <c r="C30" i="11"/>
  <c r="C29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2" i="11"/>
  <c r="C11" i="11"/>
  <c r="C10" i="11"/>
  <c r="C9" i="11"/>
  <c r="C8" i="11"/>
  <c r="C7" i="11"/>
  <c r="C6" i="11"/>
  <c r="C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2" i="11"/>
  <c r="X11" i="11"/>
  <c r="X10" i="11"/>
  <c r="X9" i="11"/>
  <c r="X8" i="11"/>
  <c r="X7" i="11"/>
  <c r="X6" i="11"/>
  <c r="X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2" i="11"/>
  <c r="T11" i="11"/>
  <c r="T10" i="11"/>
  <c r="T9" i="11"/>
  <c r="T8" i="11"/>
  <c r="T7" i="11"/>
  <c r="T6" i="11"/>
  <c r="T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2" i="11"/>
  <c r="P11" i="11"/>
  <c r="P10" i="11"/>
  <c r="P9" i="11"/>
  <c r="P8" i="11"/>
  <c r="P7" i="11"/>
  <c r="P6" i="11"/>
  <c r="P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2" i="11"/>
  <c r="L11" i="11"/>
  <c r="L10" i="11"/>
  <c r="L9" i="11"/>
  <c r="L8" i="11"/>
  <c r="L7" i="11"/>
  <c r="L6" i="11"/>
  <c r="L5" i="11"/>
  <c r="Y9" i="11"/>
  <c r="Y4" i="11" s="1"/>
  <c r="Y55" i="11" s="1"/>
  <c r="Y57" i="11" s="1"/>
  <c r="U9" i="11"/>
  <c r="U4" i="11" s="1"/>
  <c r="U55" i="11" s="1"/>
  <c r="U57" i="11" s="1"/>
  <c r="Q9" i="11"/>
  <c r="Q4" i="11" s="1"/>
  <c r="Q55" i="11" s="1"/>
  <c r="Q57" i="11" s="1"/>
  <c r="M9" i="11"/>
  <c r="M4" i="11" s="1"/>
  <c r="M55" i="11" s="1"/>
  <c r="M57" i="11" s="1"/>
  <c r="I9" i="11"/>
  <c r="I4" i="11" s="1"/>
  <c r="I55" i="11" s="1"/>
  <c r="I57" i="11" s="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2" i="11"/>
  <c r="H11" i="11"/>
  <c r="H10" i="11"/>
  <c r="H9" i="11"/>
  <c r="H8" i="11"/>
  <c r="H7" i="11"/>
  <c r="H6" i="11"/>
  <c r="H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E12" i="11"/>
  <c r="E11" i="11"/>
  <c r="E10" i="11"/>
  <c r="E9" i="11"/>
  <c r="E8" i="11"/>
  <c r="E7" i="11"/>
  <c r="E6" i="11"/>
  <c r="E5" i="11"/>
  <c r="D12" i="11"/>
  <c r="D11" i="11"/>
  <c r="D10" i="11"/>
  <c r="D9" i="11"/>
  <c r="D8" i="11"/>
  <c r="D7" i="11"/>
  <c r="D6" i="11"/>
  <c r="D5" i="11"/>
  <c r="V54" i="11"/>
  <c r="V52" i="11"/>
  <c r="V51" i="11"/>
  <c r="V50" i="11"/>
  <c r="V49" i="11"/>
  <c r="V48" i="11"/>
  <c r="V47" i="11"/>
  <c r="V46" i="11"/>
  <c r="V45" i="11"/>
  <c r="V44" i="11"/>
  <c r="V43" i="11"/>
  <c r="V42" i="11"/>
  <c r="V40" i="11"/>
  <c r="V38" i="11"/>
  <c r="V37" i="11"/>
  <c r="V36" i="11"/>
  <c r="V35" i="11"/>
  <c r="V34" i="11"/>
  <c r="V33" i="11"/>
  <c r="V32" i="11"/>
  <c r="V31" i="11"/>
  <c r="V30" i="11"/>
  <c r="V29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2" i="11"/>
  <c r="V11" i="11"/>
  <c r="V10" i="11"/>
  <c r="V9" i="11"/>
  <c r="V8" i="11"/>
  <c r="V7" i="11"/>
  <c r="V6" i="11"/>
  <c r="V5" i="11"/>
  <c r="V4" i="11"/>
  <c r="R54" i="11"/>
  <c r="R52" i="11"/>
  <c r="R51" i="11"/>
  <c r="R50" i="11"/>
  <c r="R49" i="11"/>
  <c r="R48" i="11"/>
  <c r="R47" i="11"/>
  <c r="R46" i="11"/>
  <c r="R45" i="11"/>
  <c r="R44" i="11"/>
  <c r="R43" i="11"/>
  <c r="R42" i="11"/>
  <c r="R40" i="11"/>
  <c r="R38" i="11"/>
  <c r="R37" i="11"/>
  <c r="R36" i="11"/>
  <c r="R35" i="11"/>
  <c r="R34" i="11"/>
  <c r="R33" i="11"/>
  <c r="R32" i="11"/>
  <c r="R31" i="11"/>
  <c r="R30" i="11"/>
  <c r="R29" i="11"/>
  <c r="R27" i="11"/>
  <c r="R26" i="11"/>
  <c r="R25" i="11"/>
  <c r="R24" i="11"/>
  <c r="R23" i="11"/>
  <c r="R22" i="11"/>
  <c r="R21" i="11"/>
  <c r="R20" i="11"/>
  <c r="R19" i="11"/>
  <c r="R18" i="11"/>
  <c r="R17" i="11"/>
  <c r="R16" i="11"/>
  <c r="R12" i="11"/>
  <c r="R11" i="11"/>
  <c r="R10" i="11"/>
  <c r="R9" i="11"/>
  <c r="R8" i="11"/>
  <c r="R7" i="11"/>
  <c r="R6" i="11"/>
  <c r="R5" i="11"/>
  <c r="R4" i="11"/>
  <c r="N54" i="11"/>
  <c r="N52" i="11"/>
  <c r="N51" i="11"/>
  <c r="N50" i="11"/>
  <c r="N49" i="11"/>
  <c r="N48" i="11"/>
  <c r="N47" i="11"/>
  <c r="N46" i="11"/>
  <c r="N45" i="11"/>
  <c r="N44" i="11"/>
  <c r="N43" i="11"/>
  <c r="N42" i="11"/>
  <c r="N40" i="11"/>
  <c r="N38" i="11"/>
  <c r="N37" i="11"/>
  <c r="N36" i="11"/>
  <c r="N35" i="11"/>
  <c r="N34" i="11"/>
  <c r="N33" i="11"/>
  <c r="N32" i="11"/>
  <c r="N31" i="11"/>
  <c r="N30" i="11"/>
  <c r="N29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2" i="11"/>
  <c r="N11" i="11"/>
  <c r="N10" i="11"/>
  <c r="N9" i="11"/>
  <c r="N8" i="11"/>
  <c r="N7" i="11"/>
  <c r="N6" i="11"/>
  <c r="N5" i="11"/>
  <c r="N4" i="11"/>
  <c r="J54" i="11"/>
  <c r="J52" i="11"/>
  <c r="J51" i="11"/>
  <c r="J50" i="11"/>
  <c r="J49" i="11"/>
  <c r="J48" i="11"/>
  <c r="J47" i="11"/>
  <c r="J46" i="11"/>
  <c r="J45" i="11"/>
  <c r="J44" i="11"/>
  <c r="J43" i="11"/>
  <c r="J42" i="11"/>
  <c r="J40" i="11"/>
  <c r="J38" i="11"/>
  <c r="J37" i="11"/>
  <c r="J36" i="11"/>
  <c r="J35" i="11"/>
  <c r="J34" i="11"/>
  <c r="J33" i="11"/>
  <c r="J32" i="11"/>
  <c r="J31" i="11"/>
  <c r="J30" i="11"/>
  <c r="J29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2" i="11"/>
  <c r="J11" i="11"/>
  <c r="J10" i="11"/>
  <c r="J9" i="11"/>
  <c r="J8" i="11"/>
  <c r="J7" i="11"/>
  <c r="J6" i="11"/>
  <c r="J5" i="11"/>
  <c r="J4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0" i="11"/>
  <c r="F38" i="11"/>
  <c r="F37" i="11"/>
  <c r="F36" i="11"/>
  <c r="F35" i="11"/>
  <c r="F34" i="11"/>
  <c r="F33" i="11"/>
  <c r="F32" i="11"/>
  <c r="F31" i="11"/>
  <c r="F30" i="11"/>
  <c r="F29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2" i="11"/>
  <c r="F11" i="11"/>
  <c r="F10" i="11"/>
  <c r="F9" i="11"/>
  <c r="F8" i="11"/>
  <c r="F7" i="11"/>
  <c r="F6" i="11"/>
  <c r="F5" i="11"/>
  <c r="F4" i="11"/>
  <c r="B50" i="11"/>
  <c r="B48" i="11"/>
  <c r="B45" i="11"/>
  <c r="B44" i="11"/>
  <c r="B43" i="11"/>
  <c r="B40" i="11"/>
  <c r="B32" i="11"/>
  <c r="B31" i="11"/>
  <c r="B30" i="11"/>
  <c r="B20" i="11"/>
  <c r="B19" i="11"/>
  <c r="B18" i="11"/>
  <c r="B17" i="11"/>
  <c r="W4" i="11" l="1"/>
  <c r="D28" i="11"/>
  <c r="D41" i="11"/>
  <c r="T28" i="11"/>
  <c r="L15" i="11"/>
  <c r="S41" i="11"/>
  <c r="C4" i="11"/>
  <c r="P15" i="11"/>
  <c r="P55" i="11" s="1"/>
  <c r="P57" i="11" s="1"/>
  <c r="O41" i="11"/>
  <c r="S15" i="11"/>
  <c r="W28" i="11"/>
  <c r="H4" i="11"/>
  <c r="H15" i="11"/>
  <c r="H41" i="11"/>
  <c r="P28" i="11"/>
  <c r="G4" i="11"/>
  <c r="G15" i="11"/>
  <c r="G41" i="11"/>
  <c r="S4" i="11"/>
  <c r="G28" i="11"/>
  <c r="T15" i="11"/>
  <c r="K15" i="11"/>
  <c r="K41" i="11"/>
  <c r="O28" i="11"/>
  <c r="W15" i="11"/>
  <c r="W41" i="11"/>
  <c r="H28" i="11"/>
  <c r="P4" i="11"/>
  <c r="P41" i="11"/>
  <c r="X4" i="11"/>
  <c r="X15" i="11"/>
  <c r="X41" i="11"/>
  <c r="K4" i="11"/>
  <c r="O4" i="11"/>
  <c r="O15" i="11"/>
  <c r="L4" i="11"/>
  <c r="L28" i="11"/>
  <c r="L41" i="11"/>
  <c r="T4" i="11"/>
  <c r="T41" i="11"/>
  <c r="X28" i="11"/>
  <c r="K28" i="11"/>
  <c r="S28" i="11"/>
  <c r="C41" i="11"/>
  <c r="C28" i="11"/>
  <c r="C15" i="11"/>
  <c r="D4" i="11"/>
  <c r="D15" i="11"/>
  <c r="N15" i="11"/>
  <c r="N41" i="11"/>
  <c r="E4" i="11"/>
  <c r="E55" i="11" s="1"/>
  <c r="E57" i="11" s="1"/>
  <c r="F15" i="11"/>
  <c r="F28" i="11"/>
  <c r="F41" i="11"/>
  <c r="N28" i="11"/>
  <c r="V15" i="11"/>
  <c r="V28" i="11"/>
  <c r="V41" i="11"/>
  <c r="R28" i="11"/>
  <c r="R41" i="11"/>
  <c r="R15" i="11"/>
  <c r="J15" i="11"/>
  <c r="J28" i="11"/>
  <c r="J41" i="11"/>
  <c r="B54" i="11"/>
  <c r="B52" i="11"/>
  <c r="B51" i="11"/>
  <c r="B49" i="11"/>
  <c r="B47" i="11"/>
  <c r="B46" i="11"/>
  <c r="B42" i="11"/>
  <c r="B38" i="11"/>
  <c r="B37" i="11"/>
  <c r="B36" i="11"/>
  <c r="B35" i="11"/>
  <c r="B33" i="11"/>
  <c r="B34" i="11"/>
  <c r="B29" i="11"/>
  <c r="B27" i="11"/>
  <c r="B26" i="11"/>
  <c r="B25" i="11"/>
  <c r="B24" i="11"/>
  <c r="B23" i="11"/>
  <c r="B22" i="11"/>
  <c r="B21" i="11"/>
  <c r="B16" i="11"/>
  <c r="B12" i="11"/>
  <c r="B11" i="11"/>
  <c r="B10" i="11"/>
  <c r="B9" i="11"/>
  <c r="B8" i="11"/>
  <c r="B7" i="11"/>
  <c r="B6" i="11"/>
  <c r="B5" i="11"/>
  <c r="B4" i="11"/>
  <c r="K55" i="11" l="1"/>
  <c r="K57" i="11" s="1"/>
  <c r="J55" i="11"/>
  <c r="O55" i="11"/>
  <c r="O57" i="11" s="1"/>
  <c r="S55" i="11"/>
  <c r="S57" i="11" s="1"/>
  <c r="W55" i="11"/>
  <c r="W57" i="11" s="1"/>
  <c r="R55" i="11"/>
  <c r="R57" i="11" s="1"/>
  <c r="D55" i="11"/>
  <c r="D57" i="11" s="1"/>
  <c r="L55" i="11"/>
  <c r="L57" i="11" s="1"/>
  <c r="G55" i="11"/>
  <c r="G57" i="11" s="1"/>
  <c r="H55" i="11"/>
  <c r="H57" i="11" s="1"/>
  <c r="T55" i="11"/>
  <c r="T57" i="11" s="1"/>
  <c r="N55" i="11"/>
  <c r="N57" i="11" s="1"/>
  <c r="V55" i="11"/>
  <c r="V57" i="11" s="1"/>
  <c r="X55" i="11"/>
  <c r="X57" i="11" s="1"/>
  <c r="C55" i="11"/>
  <c r="C57" i="11" s="1"/>
  <c r="B15" i="11"/>
  <c r="B28" i="11"/>
  <c r="B41" i="11"/>
  <c r="J57" i="11"/>
  <c r="F55" i="11"/>
  <c r="F57" i="11" s="1"/>
  <c r="B55" i="11" l="1"/>
  <c r="B57" i="11" s="1"/>
  <c r="N8" i="20" l="1"/>
  <c r="N9" i="20" s="1"/>
  <c r="E90" i="3" l="1"/>
  <c r="E95" i="3"/>
  <c r="E96" i="3"/>
  <c r="E94" i="3" l="1"/>
  <c r="E93" i="3"/>
  <c r="E92" i="3"/>
  <c r="E91" i="3"/>
  <c r="E98" i="3"/>
  <c r="E99" i="3"/>
  <c r="E97" i="3"/>
  <c r="B90" i="3" l="1"/>
  <c r="B90" i="22" s="1"/>
  <c r="B97" i="3"/>
  <c r="B97" i="22" s="1"/>
  <c r="B91" i="3" l="1"/>
  <c r="B91" i="22" s="1"/>
  <c r="B92" i="3"/>
  <c r="B92" i="22" s="1"/>
  <c r="B94" i="3"/>
  <c r="B94" i="22" s="1"/>
  <c r="B93" i="3"/>
  <c r="B93" i="22" s="1"/>
  <c r="D97" i="3"/>
  <c r="B99" i="3" l="1"/>
  <c r="B99" i="22" s="1"/>
  <c r="D98" i="3"/>
  <c r="B98" i="3" l="1"/>
  <c r="B98" i="22" s="1"/>
  <c r="E69" i="3"/>
  <c r="E79" i="3" l="1"/>
  <c r="E84" i="3" s="1"/>
  <c r="E70" i="3"/>
  <c r="D99" i="3"/>
  <c r="E83" i="3" l="1"/>
  <c r="E82" i="3"/>
  <c r="E77" i="3"/>
  <c r="E76" i="3"/>
  <c r="E75" i="3"/>
  <c r="E78" i="3"/>
  <c r="E74" i="3"/>
  <c r="E71" i="3"/>
  <c r="E72" i="3"/>
  <c r="E73" i="3"/>
  <c r="E81" i="3"/>
  <c r="E80" i="3"/>
  <c r="E85" i="3"/>
  <c r="E88" i="3" l="1"/>
  <c r="E86" i="3"/>
  <c r="E89" i="3"/>
  <c r="E87" i="3"/>
  <c r="E68" i="3"/>
  <c r="B85" i="3"/>
  <c r="B85" i="22" s="1"/>
  <c r="B89" i="3" l="1"/>
  <c r="B89" i="22" s="1"/>
  <c r="B87" i="3"/>
  <c r="B87" i="22" s="1"/>
  <c r="B88" i="3"/>
  <c r="B88" i="22" s="1"/>
  <c r="B86" i="3"/>
  <c r="B86" i="22" s="1"/>
  <c r="B69" i="3"/>
  <c r="B96" i="3"/>
  <c r="B96" i="22" s="1"/>
  <c r="B70" i="3" l="1"/>
  <c r="B95" i="3"/>
  <c r="B95" i="22" s="1"/>
  <c r="D96" i="3"/>
  <c r="D69" i="3"/>
  <c r="B68" i="3" l="1"/>
  <c r="B79" i="3"/>
  <c r="B79" i="22" s="1"/>
  <c r="B77" i="3"/>
  <c r="B77" i="22" s="1"/>
  <c r="B76" i="3"/>
  <c r="B76" i="22" s="1"/>
  <c r="B74" i="3"/>
  <c r="B74" i="22" s="1"/>
  <c r="B71" i="3"/>
  <c r="B71" i="22" s="1"/>
  <c r="B75" i="3"/>
  <c r="B75" i="22" s="1"/>
  <c r="B72" i="3"/>
  <c r="B72" i="22" s="1"/>
  <c r="B78" i="3"/>
  <c r="B78" i="22" s="1"/>
  <c r="B73" i="3"/>
  <c r="B73" i="22" s="1"/>
  <c r="D79" i="3"/>
  <c r="D84" i="3" s="1"/>
  <c r="D70" i="3"/>
  <c r="D80" i="3" s="1"/>
  <c r="B83" i="3"/>
  <c r="B83" i="22" s="1"/>
  <c r="B82" i="3"/>
  <c r="B82" i="22" s="1"/>
  <c r="B81" i="3"/>
  <c r="B81" i="22" s="1"/>
  <c r="B80" i="3"/>
  <c r="B80" i="22" s="1"/>
  <c r="D90" i="3"/>
  <c r="D85" i="3"/>
  <c r="B70" i="22" l="1"/>
  <c r="B68" i="22"/>
  <c r="B155" i="22" s="1"/>
  <c r="B69" i="22"/>
  <c r="D92" i="3"/>
  <c r="D94" i="3"/>
  <c r="D91" i="3"/>
  <c r="D93" i="3"/>
  <c r="D86" i="3"/>
  <c r="D88" i="3"/>
  <c r="D89" i="3"/>
  <c r="D87" i="3"/>
  <c r="D73" i="3"/>
  <c r="D71" i="3"/>
  <c r="D75" i="3"/>
  <c r="D74" i="3"/>
  <c r="D72" i="3"/>
  <c r="D78" i="3"/>
  <c r="D77" i="3"/>
  <c r="D76" i="3"/>
  <c r="D81" i="3"/>
  <c r="D83" i="3"/>
  <c r="D82" i="3"/>
  <c r="D95" i="3"/>
  <c r="D68" i="3" s="1"/>
  <c r="F156" i="3" l="1"/>
  <c r="G156" i="3"/>
  <c r="G158" i="3" s="1"/>
  <c r="F158" i="3" l="1"/>
  <c r="I156" i="3"/>
  <c r="I158" i="3" s="1"/>
  <c r="Y156" i="3"/>
  <c r="Y158" i="3" s="1"/>
  <c r="H156" i="3"/>
  <c r="H158" i="3" s="1"/>
  <c r="V156" i="3"/>
  <c r="R156" i="3"/>
  <c r="J156" i="3"/>
  <c r="P156" i="3"/>
  <c r="P158" i="3" s="1"/>
  <c r="T156" i="3"/>
  <c r="T158" i="3" s="1"/>
  <c r="L156" i="3"/>
  <c r="L158" i="3" s="1"/>
  <c r="X156" i="3"/>
  <c r="X158" i="3" s="1"/>
  <c r="S156" i="3"/>
  <c r="S158" i="3" s="1"/>
  <c r="O156" i="3"/>
  <c r="O158" i="3" s="1"/>
  <c r="W156" i="3"/>
  <c r="W158" i="3" s="1"/>
  <c r="U156" i="3"/>
  <c r="U158" i="3" s="1"/>
  <c r="Q156" i="3"/>
  <c r="Q158" i="3" s="1"/>
  <c r="M156" i="3"/>
  <c r="M158" i="3" s="1"/>
  <c r="N156" i="3"/>
  <c r="K156" i="3"/>
  <c r="K158" i="3" s="1"/>
  <c r="D87" i="21"/>
  <c r="D88" i="21"/>
  <c r="D89" i="21"/>
  <c r="D156" i="3"/>
  <c r="B156" i="3"/>
  <c r="C156" i="3"/>
  <c r="C158" i="3" s="1"/>
  <c r="E156" i="3"/>
  <c r="E158" i="3" s="1"/>
  <c r="D158" i="3" l="1"/>
  <c r="V158" i="3"/>
  <c r="R158" i="3"/>
  <c r="N158" i="3"/>
  <c r="J158" i="3"/>
  <c r="B158" i="3"/>
  <c r="J84" i="21" l="1"/>
  <c r="N84" i="21"/>
  <c r="R84" i="21"/>
  <c r="V84" i="21"/>
  <c r="G156" i="21"/>
  <c r="G158" i="21" s="1"/>
  <c r="H156" i="21"/>
  <c r="H158" i="21" s="1"/>
  <c r="I156" i="21"/>
  <c r="I158" i="21" s="1"/>
  <c r="K156" i="21"/>
  <c r="K158" i="21" s="1"/>
  <c r="L156" i="21"/>
  <c r="L158" i="21" s="1"/>
  <c r="M156" i="21"/>
  <c r="M158" i="21" s="1"/>
  <c r="O156" i="21"/>
  <c r="O158" i="21" s="1"/>
  <c r="P156" i="21"/>
  <c r="P158" i="21" s="1"/>
  <c r="Q156" i="21"/>
  <c r="Q158" i="21" s="1"/>
  <c r="S156" i="21"/>
  <c r="S158" i="21" s="1"/>
  <c r="T156" i="21"/>
  <c r="T158" i="21" s="1"/>
  <c r="U156" i="21"/>
  <c r="U158" i="21" s="1"/>
  <c r="W156" i="21"/>
  <c r="W158" i="21" s="1"/>
  <c r="X156" i="21"/>
  <c r="X158" i="21" s="1"/>
  <c r="Y156" i="21"/>
  <c r="Y158" i="21" s="1"/>
  <c r="V68" i="21" l="1"/>
  <c r="V156" i="21" s="1"/>
  <c r="R68" i="21"/>
  <c r="R156" i="21" s="1"/>
  <c r="N68" i="21"/>
  <c r="J68" i="21"/>
  <c r="J156" i="21" l="1"/>
  <c r="N156" i="21"/>
  <c r="V158" i="21"/>
  <c r="R158" i="21"/>
  <c r="N158" i="21" l="1"/>
  <c r="J158" i="21"/>
  <c r="B86" i="21"/>
  <c r="C86" i="21"/>
  <c r="E86" i="21"/>
  <c r="B87" i="21"/>
  <c r="C87" i="21"/>
  <c r="E87" i="21"/>
  <c r="B88" i="21"/>
  <c r="C88" i="21"/>
  <c r="E88" i="21"/>
  <c r="B89" i="21"/>
  <c r="C89" i="21"/>
  <c r="E89" i="21"/>
  <c r="B86" i="23"/>
  <c r="C86" i="23"/>
  <c r="E86" i="23"/>
  <c r="B87" i="23"/>
  <c r="C87" i="23"/>
  <c r="E87" i="23"/>
  <c r="B88" i="23"/>
  <c r="C88" i="23"/>
  <c r="E88" i="23"/>
  <c r="B89" i="23"/>
  <c r="C89" i="23"/>
  <c r="E89" i="23"/>
</calcChain>
</file>

<file path=xl/sharedStrings.xml><?xml version="1.0" encoding="utf-8"?>
<sst xmlns="http://schemas.openxmlformats.org/spreadsheetml/2006/main" count="1009" uniqueCount="173">
  <si>
    <t>Consumer Categories</t>
  </si>
  <si>
    <t>2012-13</t>
  </si>
  <si>
    <t>2013-14</t>
  </si>
  <si>
    <t>Consumers (Nos.)</t>
  </si>
  <si>
    <t>Energy Sales
(MU)</t>
  </si>
  <si>
    <t>Connected Load/ Contract Demand 
(MW)</t>
  </si>
  <si>
    <t>Connected Load/ Contract Demand 
(HP)</t>
  </si>
  <si>
    <t>Category II - Non-domestic/Commercial</t>
  </si>
  <si>
    <t>Seasonal Industries</t>
  </si>
  <si>
    <t>Category IV - Cottage Industries &amp; Dhobighats</t>
  </si>
  <si>
    <t>Category VII - General Purpose</t>
  </si>
  <si>
    <t>Category VIII-Temporary Supply</t>
  </si>
  <si>
    <t>HIGH TENSION</t>
  </si>
  <si>
    <t xml:space="preserve">HT Category at 11 kV </t>
  </si>
  <si>
    <t>HT-I Indl Segregated</t>
  </si>
  <si>
    <t xml:space="preserve">Lights &amp; Fans </t>
  </si>
  <si>
    <t xml:space="preserve">Colony consumption </t>
  </si>
  <si>
    <t xml:space="preserve">HT Category at 33 kV </t>
  </si>
  <si>
    <t xml:space="preserve">HT Category at 132 kV </t>
  </si>
  <si>
    <t>TOTAL( LT + HT)</t>
  </si>
  <si>
    <t>Voltage</t>
  </si>
  <si>
    <t>No.of Consumers</t>
  </si>
  <si>
    <t>HIGH FORECAST</t>
  </si>
  <si>
    <t>LOW FORECAST</t>
  </si>
  <si>
    <t>2014-15</t>
  </si>
  <si>
    <t>2015-16</t>
  </si>
  <si>
    <t>2016-17</t>
  </si>
  <si>
    <t>2017-18</t>
  </si>
  <si>
    <t>2018-19</t>
  </si>
  <si>
    <t>Sl.
No.</t>
  </si>
  <si>
    <t>Name of the Industry</t>
  </si>
  <si>
    <t>SC. No.</t>
  </si>
  <si>
    <t>Cat.</t>
  </si>
  <si>
    <t>Generation
capacity (KVA)</t>
  </si>
  <si>
    <t>Generation
(MU)</t>
  </si>
  <si>
    <t>HT-III Airports, Bus Stations and Railway Stations</t>
  </si>
  <si>
    <t>HT -IV B Agriculture</t>
  </si>
  <si>
    <t>HT-IV(C) CPWS</t>
  </si>
  <si>
    <t>HT-IV C CPWS</t>
  </si>
  <si>
    <t>HT-VI Townships and Residential Colonies</t>
  </si>
  <si>
    <t>HT - I B Ferro-alloys</t>
  </si>
  <si>
    <t>LT Category</t>
  </si>
  <si>
    <t>Category III - Industrial</t>
  </si>
  <si>
    <t>Category I - Domestic</t>
  </si>
  <si>
    <t>Category V - Agriculture</t>
  </si>
  <si>
    <t>Category VI - St. Lighting &amp; PWS</t>
  </si>
  <si>
    <t>HT-II - Others Commercial</t>
  </si>
  <si>
    <t>HT -IV A Govt Lift Irrigation Schemes</t>
  </si>
  <si>
    <t>RESCOs</t>
  </si>
  <si>
    <t>HT-VIII Temporary Supply</t>
  </si>
  <si>
    <t>HT-I Industry Segregated</t>
  </si>
  <si>
    <t>Lights &amp; Fans</t>
  </si>
  <si>
    <t>Colony consumption</t>
  </si>
  <si>
    <t>HT-I (B) Ferro-Alloys</t>
  </si>
  <si>
    <t>HT-II Others (Commercial)</t>
  </si>
  <si>
    <t>HT-IV(A) Govt. Lift Irrigation Schemes</t>
  </si>
  <si>
    <t>HT-IV(B) Agriculture</t>
  </si>
  <si>
    <t>HT-V Railway Traction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</si>
  <si>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</si>
  <si>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</si>
  <si>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</si>
  <si>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</si>
  <si>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</si>
  <si>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</si>
  <si>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</si>
  <si>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</si>
  <si>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</si>
  <si>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</si>
  <si>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 xml:space="preserve">Name of the Circle: </t>
  </si>
  <si>
    <t>Sales In MU's</t>
  </si>
  <si>
    <t xml:space="preserve">HISTORIC DATA </t>
  </si>
  <si>
    <t>Each class of Consumers Other than Scheduled Consumers</t>
  </si>
  <si>
    <t>Historic Data</t>
  </si>
  <si>
    <t xml:space="preserve">Captive Generation of major industries having CMD 1MW and above </t>
  </si>
  <si>
    <t>Category</t>
  </si>
  <si>
    <t>% Loss ( Excl EHT sales)</t>
  </si>
  <si>
    <t>% Loss ( Incl EHT sales)</t>
  </si>
  <si>
    <t>Description</t>
  </si>
  <si>
    <t>% Loss</t>
  </si>
  <si>
    <t>Technical</t>
  </si>
  <si>
    <t>Commercial</t>
  </si>
  <si>
    <r>
      <t xml:space="preserve">Total Losses ( </t>
    </r>
    <r>
      <rPr>
        <b/>
        <i/>
        <sz val="10"/>
        <rFont val="Arial"/>
        <family val="2"/>
      </rPr>
      <t>I</t>
    </r>
    <r>
      <rPr>
        <b/>
        <sz val="10"/>
        <rFont val="Arial"/>
        <family val="2"/>
      </rPr>
      <t>ncludimg EHT Sales)</t>
    </r>
  </si>
  <si>
    <t>Total Losses ( Excludimg EHT Sales)</t>
  </si>
  <si>
    <t>Historic Losses</t>
  </si>
  <si>
    <t>Projections</t>
  </si>
  <si>
    <t>LT</t>
  </si>
  <si>
    <t>11kV</t>
  </si>
  <si>
    <t>33kV</t>
  </si>
  <si>
    <t>TSNPDCL Losses forecast</t>
  </si>
  <si>
    <t>FY 2016-17</t>
  </si>
  <si>
    <t>FY 2017-18</t>
  </si>
  <si>
    <t>FY 2018-19</t>
  </si>
  <si>
    <t>FY 2019-20</t>
  </si>
  <si>
    <t>FY 2020-21</t>
  </si>
  <si>
    <t>FY 2021-22</t>
  </si>
  <si>
    <t>HT-IV B CPWS</t>
  </si>
  <si>
    <t>HT-IV(B) CPWS</t>
  </si>
  <si>
    <t>5th CP Forecast</t>
  </si>
  <si>
    <t>Category IX - Evs</t>
  </si>
  <si>
    <t>HT VIII RESCOs</t>
  </si>
  <si>
    <t>2029-30</t>
  </si>
  <si>
    <t>2030-31</t>
  </si>
  <si>
    <t>2031-32</t>
  </si>
  <si>
    <t>2032-33</t>
  </si>
  <si>
    <t>2033-34</t>
  </si>
  <si>
    <t>6th CP Forecast</t>
  </si>
  <si>
    <t>Annexure 4</t>
  </si>
  <si>
    <t>Category IX- Evs</t>
  </si>
  <si>
    <t>LT I (A): Upto 100 Units/Month</t>
  </si>
  <si>
    <t>0-50</t>
  </si>
  <si>
    <t xml:space="preserve">51-100 </t>
  </si>
  <si>
    <t>LT I (B): Above 100 Units/Month and Upto 200 Units/Month</t>
  </si>
  <si>
    <t>0-100</t>
  </si>
  <si>
    <t xml:space="preserve">100-200 </t>
  </si>
  <si>
    <t xml:space="preserve">LT I (C): Above 200 Units/Month </t>
  </si>
  <si>
    <t>0-200</t>
  </si>
  <si>
    <t>201-300</t>
  </si>
  <si>
    <t>301-400</t>
  </si>
  <si>
    <t>401-800</t>
  </si>
  <si>
    <t>Above 800 units</t>
  </si>
  <si>
    <t>LT II (A): Upto 50 Units/Month</t>
  </si>
  <si>
    <t>LT II (B): Above 50 Units/Month</t>
  </si>
  <si>
    <t>101-300</t>
  </si>
  <si>
    <t>301-500</t>
  </si>
  <si>
    <t>Above 500</t>
  </si>
  <si>
    <t>LT II (C): Advertisement Hoardings</t>
  </si>
  <si>
    <t>LT II (D): Hair cutting Salons: Upto 200 units/month</t>
  </si>
  <si>
    <t>51-100</t>
  </si>
  <si>
    <t>100-200</t>
  </si>
  <si>
    <t>Industries</t>
  </si>
  <si>
    <t>Seasonal Industries (off season)</t>
  </si>
  <si>
    <t>Pisciculture/Prawn culture</t>
  </si>
  <si>
    <t>Sugarcane crushing</t>
  </si>
  <si>
    <t>Poultry farms</t>
  </si>
  <si>
    <t>Mushroom, Rabbit, Sheep &amp; Goat farms</t>
  </si>
  <si>
    <t>Cottage Industries</t>
  </si>
  <si>
    <t>Agro Based Activities</t>
  </si>
  <si>
    <t>LT V (A): Agriculture (DSM Measures Mandatory)</t>
  </si>
  <si>
    <t>Corporate Farmers</t>
  </si>
  <si>
    <t>Other than Corporate Farmers (i+ii)</t>
  </si>
  <si>
    <t>i Others</t>
  </si>
  <si>
    <t>ii Poly houses and Green houses</t>
  </si>
  <si>
    <t>LT V (B): Others</t>
  </si>
  <si>
    <t>Horticulture Nurseries upto 15 HP</t>
  </si>
  <si>
    <t>LT VII (A): General Purpose</t>
  </si>
  <si>
    <t>LT VII (B): Religious Places</t>
  </si>
  <si>
    <t>CL up to 2 KW</t>
  </si>
  <si>
    <t>CL above 2 KW</t>
  </si>
  <si>
    <t>LT VI: A Street Lighting</t>
  </si>
  <si>
    <t xml:space="preserve">Panchayats </t>
  </si>
  <si>
    <t xml:space="preserve">Municipalities </t>
  </si>
  <si>
    <t>Municipal Corporations</t>
  </si>
  <si>
    <t>LT VI B:  PWS Schemes</t>
  </si>
  <si>
    <t>HT I: Time of Day Tariffs (6 PM to 10 PM) - Peak Charges</t>
  </si>
  <si>
    <t>HT I: Time of Day Tariffs (6 AM to 10 AM) - Peak Charges</t>
  </si>
  <si>
    <t>HT I: Time of Day Tariffs (10 PM to 06 AM) - Incentives</t>
  </si>
  <si>
    <t>Normal Timings</t>
  </si>
  <si>
    <t>Time of Day Tariffs (6 PM to 10 PM) - Peak Charges</t>
  </si>
  <si>
    <t>Time of Day Tariffs (6 AM to 10 AM) - Peak Charges</t>
  </si>
  <si>
    <t>Time of Day Tariffs (10 PM to 06 AM) - Incentives</t>
  </si>
  <si>
    <t>HT I (A) Total</t>
  </si>
  <si>
    <t>HT I (A): General</t>
  </si>
  <si>
    <t>HT I (A): Optional category (with contract max demand up to 150 kVA)</t>
  </si>
  <si>
    <t>HT I (A): :Lights and Fans</t>
  </si>
  <si>
    <t>HT I (A): Industrial Colonies</t>
  </si>
  <si>
    <t xml:space="preserve">HT I (A):Seasonal Industries </t>
  </si>
  <si>
    <t>HT I (A): Poultry Farms</t>
  </si>
  <si>
    <t>HT I (A): Poultry Farms -  Normal Timings</t>
  </si>
  <si>
    <t>HT I (A): Poultry Farms-Time of Day Tariffs (6 PM to 10 PM) - Peak Charges</t>
  </si>
  <si>
    <t>HT I (A): Poultry Farms-Time of Day Tariffs (6 AM to 10 AM) - Peak Charges</t>
  </si>
  <si>
    <t>HT I (A):Poultry Farms-Time of Day Tariffs (10 PM to 06 AM) - Incentives</t>
  </si>
  <si>
    <t>HT-I (A)</t>
  </si>
  <si>
    <t>HT-I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</si>
</sst>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.00_-;\-* #,##0.00_-;_-* &quot;-&quot;??_-;_-@_-"/>
    <numFmt numFmtId="165" formatCode="_-* #,##0_-;\-* #,##0_-;_-* &quot;-&quot;_-;_-@_-"/>
    <numFmt numFmtId="166" formatCode="&quot;$&quot;#,##0;\-&quot;$&quot;#,##0"/>
    <numFmt numFmtId="167" formatCode="0.00_)"/>
    <numFmt numFmtId="168" formatCode="_(&quot;$&quot;* #,##0.0000000_);_(&quot;$&quot;* \(#,##0.0000000\);_(&quot;$&quot;* &quot;-&quot;??_);_(@_)"/>
    <numFmt numFmtId="169" formatCode="#,##0.0_);\(#,##0.0\)"/>
    <numFmt numFmtId="170" formatCode="&quot;$&quot;#,##0.0000_);\(&quot;$&quot;#,##0.0000\)"/>
    <numFmt numFmtId="171" formatCode="#,##0.0000_)"/>
    <numFmt numFmtId="172" formatCode="0\);"/>
    <numFmt numFmtId="173" formatCode="##,##0.000_);\(#,##0.000\)"/>
    <numFmt numFmtId="174" formatCode="#,##0;[Red]\(#,##0\)"/>
    <numFmt numFmtId="175" formatCode="_ &quot;\&quot;* #,##0_ ;_ &quot;\&quot;* \-#,##0_ ;_ &quot;\&quot;* &quot;-&quot;_ ;_ @_ "/>
    <numFmt numFmtId="176" formatCode="_ &quot;\&quot;* #,##0.00_ ;_ &quot;\&quot;* \-#,##0.00_ ;_ &quot;\&quot;* &quot;-&quot;??_ ;_ @_ "/>
    <numFmt numFmtId="177" formatCode="_ * #,##0_ ;_ * \-#,##0_ ;_ * &quot;-&quot;_ ;_ @_ "/>
    <numFmt numFmtId="178" formatCode="_ * #,##0.00_ ;_ * \-#,##0.00_ ;_ * &quot;-&quot;??_ ;_ @_ "/>
    <numFmt numFmtId="179" formatCode="&quot;\&quot;#,##0.00;[Red]\-&quot;\&quot;#,##0.00"/>
    <numFmt numFmtId="180" formatCode="#,##0.0"/>
    <numFmt numFmtId="181" formatCode="0.0%"/>
    <numFmt numFmtId="182" formatCode="_([$€]* #,##0.00_);_([$€]* \(#,##0.00\);_([$€]* &quot;-&quot;??_);_(@_)"/>
    <numFmt numFmtId="183" formatCode="_(* #,##0_);_(* \(#,##0\);_(* &quot;&quot;??_);_(@_)"/>
    <numFmt numFmtId="184" formatCode="0.00%_);\-0.00%_);&quot;-  &quot;;&quot; &quot;@&quot; &quot;"/>
    <numFmt numFmtId="185" formatCode="#,##0_);\(#,##0\);&quot;-  &quot;;&quot; &quot;@&quot; &quot;"/>
    <numFmt numFmtId="186" formatCode="#,##0.0000_);\(#,##0.0000\);&quot;-  &quot;;&quot; &quot;@&quot; &quot;"/>
    <numFmt numFmtId="187" formatCode="dd\ mmm\ yyyy_);\(###0\);&quot;-  &quot;;&quot; &quot;@&quot; &quot;"/>
    <numFmt numFmtId="188" formatCode="dd\ mmm\ yy_);\(###0\);&quot;-  &quot;;&quot; &quot;@&quot; &quot;"/>
    <numFmt numFmtId="189" formatCode="###0_);\(###0\);&quot;-  &quot;;&quot; &quot;@&quot; &quot;"/>
    <numFmt numFmtId="190" formatCode="#,##0.00_);\(#,##0.00\);&quot;-  &quot;;&quot; &quot;@&quot; &quot;"/>
  </numFmts>
  <fonts count="7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2"/>
      <name val="¹ÙÅÁÃ¼"/>
      <family val="1"/>
      <charset val="129"/>
    </font>
    <font>
      <sz val="8"/>
      <name val="Times New Roman"/>
      <family val="1"/>
    </font>
    <font>
      <sz val="11"/>
      <color indexed="20"/>
      <name val="Calibri"/>
      <family val="2"/>
    </font>
    <font>
      <sz val="12"/>
      <name val="¹ÙÅÁÃ¼"/>
      <charset val="129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</font>
    <font>
      <sz val="10"/>
      <name val="Courier"/>
    </font>
    <font>
      <sz val="11"/>
      <name val="Book Antiqua"/>
      <family val="1"/>
    </font>
    <font>
      <sz val="10"/>
      <color indexed="16"/>
      <name val="MS Serif"/>
    </font>
    <font>
      <i/>
      <sz val="11"/>
      <color indexed="23"/>
      <name val="Calibri"/>
      <family val="2"/>
    </font>
    <font>
      <sz val="10"/>
      <color indexed="10"/>
      <name val="Arial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"/>
      <color indexed="12"/>
      <name val="Arial"/>
      <family val="2"/>
    </font>
    <font>
      <sz val="11"/>
      <color indexed="62"/>
      <name val="Calibri"/>
      <family val="2"/>
    </font>
    <font>
      <sz val="12"/>
      <name val="Helv"/>
    </font>
    <font>
      <sz val="11"/>
      <color indexed="52"/>
      <name val="Calibri"/>
      <family val="2"/>
    </font>
    <font>
      <sz val="12"/>
      <color indexed="9"/>
      <name val="Helv"/>
    </font>
    <font>
      <sz val="11"/>
      <color indexed="60"/>
      <name val="Calibri"/>
      <family val="2"/>
    </font>
    <font>
      <sz val="7"/>
      <name val="Small Fonts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</font>
    <font>
      <u/>
      <sz val="9"/>
      <color indexed="36"/>
      <name val="Arial"/>
      <family val="2"/>
    </font>
    <font>
      <sz val="10"/>
      <color indexed="8"/>
      <name val="Arial"/>
      <family val="2"/>
    </font>
    <font>
      <b/>
      <sz val="8"/>
      <color indexed="8"/>
      <name val="Helv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2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2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AF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hair">
        <color theme="0" tint="-0.24994659260841701"/>
      </top>
      <bottom/>
      <diagonal/>
    </border>
    <border>
      <left style="medium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9">
    <xf numFmtId="185" fontId="0" fillId="0" borderId="0" applyFont="0" applyFill="0" applyBorder="0" applyProtection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9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>
      <alignment horizontal="center" vertical="top" wrapText="1"/>
      <protection locked="0"/>
    </xf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0" borderId="0"/>
    <xf numFmtId="170" fontId="1" fillId="0" borderId="0" applyFill="0" applyBorder="0" applyAlignment="0"/>
    <xf numFmtId="0" fontId="9" fillId="20" borderId="1" applyNumberFormat="0" applyAlignment="0" applyProtection="0"/>
    <xf numFmtId="0" fontId="10" fillId="21" borderId="2" applyNumberFormat="0" applyAlignment="0" applyProtection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0" fontId="11" fillId="0" borderId="0" applyNumberFormat="0" applyAlignment="0">
      <alignment horizontal="left"/>
    </xf>
    <xf numFmtId="0" fontId="12" fillId="0" borderId="0" applyNumberFormat="0" applyAlignment="0"/>
    <xf numFmtId="15" fontId="13" fillId="0" borderId="3"/>
    <xf numFmtId="0" fontId="14" fillId="0" borderId="0" applyNumberFormat="0" applyAlignment="0">
      <alignment horizontal="left"/>
    </xf>
    <xf numFmtId="182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80" fontId="16" fillId="0" borderId="4">
      <alignment horizontal="right"/>
    </xf>
    <xf numFmtId="0" fontId="17" fillId="4" borderId="0" applyNumberFormat="0" applyBorder="0" applyAlignment="0" applyProtection="0"/>
    <xf numFmtId="38" fontId="18" fillId="22" borderId="0" applyNumberFormat="0" applyBorder="0" applyAlignment="0" applyProtection="0"/>
    <xf numFmtId="0" fontId="19" fillId="0" borderId="5" applyNumberFormat="0" applyAlignment="0" applyProtection="0">
      <alignment horizontal="left"/>
    </xf>
    <xf numFmtId="0" fontId="19" fillId="0" borderId="6">
      <alignment horizontal="left"/>
    </xf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1" applyNumberFormat="0" applyAlignment="0" applyProtection="0"/>
    <xf numFmtId="10" fontId="18" fillId="23" borderId="10" applyNumberFormat="0" applyBorder="0" applyAlignment="0" applyProtection="0"/>
    <xf numFmtId="169" fontId="25" fillId="24" borderId="0"/>
    <xf numFmtId="0" fontId="26" fillId="0" borderId="11" applyNumberFormat="0" applyFill="0" applyAlignment="0" applyProtection="0"/>
    <xf numFmtId="169" fontId="27" fillId="25" borderId="0"/>
    <xf numFmtId="17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8" fillId="26" borderId="0" applyNumberFormat="0" applyBorder="0" applyAlignment="0" applyProtection="0"/>
    <xf numFmtId="37" fontId="29" fillId="0" borderId="0"/>
    <xf numFmtId="167" fontId="30" fillId="0" borderId="0"/>
    <xf numFmtId="0" fontId="48" fillId="0" borderId="0"/>
    <xf numFmtId="0" fontId="1" fillId="0" borderId="0">
      <alignment vertical="center"/>
    </xf>
    <xf numFmtId="0" fontId="1" fillId="27" borderId="12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20" borderId="13" applyNumberFormat="0" applyAlignment="0" applyProtection="0"/>
    <xf numFmtId="14" fontId="6" fillId="0" borderId="0">
      <alignment horizontal="center" vertical="top" wrapText="1"/>
      <protection locked="0"/>
    </xf>
    <xf numFmtId="10" fontId="1" fillId="0" borderId="0" applyFont="0" applyFill="0" applyBorder="0" applyAlignment="0" applyProtection="0"/>
    <xf numFmtId="0" fontId="32" fillId="0" borderId="0" applyFont="0"/>
    <xf numFmtId="166" fontId="33" fillId="0" borderId="0"/>
    <xf numFmtId="0" fontId="34" fillId="0" borderId="0" applyNumberFormat="0" applyFont="0" applyFill="0" applyBorder="0" applyAlignment="0" applyProtection="0">
      <alignment horizontal="left"/>
    </xf>
    <xf numFmtId="168" fontId="1" fillId="0" borderId="0" applyNumberFormat="0" applyFill="0" applyBorder="0" applyAlignment="0" applyProtection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6" fillId="0" borderId="0"/>
    <xf numFmtId="40" fontId="37" fillId="0" borderId="0" applyBorder="0">
      <alignment horizontal="right"/>
    </xf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0" applyNumberFormat="0" applyFill="0" applyBorder="0" applyAlignment="0" applyProtection="0"/>
    <xf numFmtId="9" fontId="50" fillId="0" borderId="0" applyFont="0" applyFill="0" applyBorder="0" applyAlignment="0" applyProtection="0"/>
    <xf numFmtId="0" fontId="1" fillId="0" borderId="0"/>
    <xf numFmtId="0" fontId="1" fillId="0" borderId="0"/>
    <xf numFmtId="184" fontId="62" fillId="0" borderId="0" applyFont="0" applyFill="0" applyBorder="0" applyProtection="0">
      <alignment vertical="top"/>
    </xf>
    <xf numFmtId="186" fontId="66" fillId="0" borderId="0" applyFont="0" applyFill="0" applyBorder="0" applyProtection="0">
      <alignment vertical="top"/>
    </xf>
    <xf numFmtId="187" fontId="66" fillId="0" borderId="0" applyFont="0" applyFill="0" applyBorder="0" applyProtection="0">
      <alignment vertical="top"/>
    </xf>
    <xf numFmtId="188" fontId="66" fillId="0" borderId="0" applyFont="0" applyFill="0" applyBorder="0" applyProtection="0">
      <alignment vertical="top"/>
    </xf>
    <xf numFmtId="189" fontId="66" fillId="0" borderId="0" applyFont="0" applyFill="0" applyBorder="0" applyProtection="0">
      <alignment vertical="top"/>
    </xf>
  </cellStyleXfs>
  <cellXfs count="418">
    <xf numFmtId="185" fontId="0" fillId="0" borderId="0" xfId="0">
      <alignment vertical="top"/>
    </xf>
    <xf numFmtId="0" fontId="43" fillId="28" borderId="15" xfId="0" applyNumberFormat="1" applyFont="1" applyFill="1" applyBorder="1" applyAlignment="1"/>
    <xf numFmtId="2" fontId="44" fillId="0" borderId="16" xfId="73" applyNumberFormat="1" applyFont="1" applyFill="1" applyBorder="1" applyAlignment="1" applyProtection="1">
      <alignment horizontal="right" vertical="center"/>
      <protection locked="0"/>
    </xf>
    <xf numFmtId="2" fontId="18" fillId="0" borderId="16" xfId="73" applyNumberFormat="1" applyFont="1" applyFill="1" applyBorder="1" applyAlignment="1" applyProtection="1">
      <alignment horizontal="right" vertical="center"/>
      <protection locked="0"/>
    </xf>
    <xf numFmtId="1" fontId="43" fillId="0" borderId="16" xfId="0" applyNumberFormat="1" applyFont="1" applyFill="1" applyBorder="1" applyAlignment="1">
      <alignment horizontal="right"/>
    </xf>
    <xf numFmtId="1" fontId="18" fillId="0" borderId="16" xfId="73" applyNumberFormat="1" applyFont="1" applyFill="1" applyBorder="1" applyAlignment="1" applyProtection="1">
      <alignment horizontal="right" vertical="center"/>
      <protection locked="0"/>
    </xf>
    <xf numFmtId="1" fontId="18" fillId="0" borderId="17" xfId="73" applyNumberFormat="1" applyFont="1" applyFill="1" applyBorder="1" applyAlignment="1" applyProtection="1">
      <alignment horizontal="right" vertical="center"/>
      <protection locked="0"/>
    </xf>
    <xf numFmtId="0" fontId="18" fillId="0" borderId="15" xfId="0" applyNumberFormat="1" applyFont="1" applyFill="1" applyBorder="1" applyAlignment="1"/>
    <xf numFmtId="1" fontId="44" fillId="0" borderId="16" xfId="0" applyNumberFormat="1" applyFont="1" applyFill="1" applyBorder="1" applyAlignment="1" applyProtection="1">
      <alignment horizontal="right"/>
      <protection locked="0"/>
    </xf>
    <xf numFmtId="2" fontId="44" fillId="0" borderId="16" xfId="0" applyNumberFormat="1" applyFont="1" applyFill="1" applyBorder="1" applyAlignment="1" applyProtection="1">
      <alignment horizontal="right"/>
      <protection locked="0"/>
    </xf>
    <xf numFmtId="185" fontId="46" fillId="0" borderId="0" xfId="0" applyFont="1">
      <alignment vertical="top"/>
    </xf>
    <xf numFmtId="185" fontId="0" fillId="29" borderId="0" xfId="0" applyFill="1">
      <alignment vertical="top"/>
    </xf>
    <xf numFmtId="2" fontId="43" fillId="0" borderId="16" xfId="0" applyNumberFormat="1" applyFont="1" applyFill="1" applyBorder="1" applyAlignment="1">
      <alignment horizontal="right"/>
    </xf>
    <xf numFmtId="185" fontId="46" fillId="0" borderId="0" xfId="0" applyFont="1" applyFill="1">
      <alignment vertical="top"/>
    </xf>
    <xf numFmtId="185" fontId="47" fillId="30" borderId="18" xfId="0" applyFont="1" applyFill="1" applyBorder="1" applyAlignment="1">
      <alignment horizontal="center" vertical="center" wrapText="1"/>
    </xf>
    <xf numFmtId="0" fontId="18" fillId="0" borderId="15" xfId="0" applyNumberFormat="1" applyFont="1" applyFill="1" applyBorder="1" applyAlignment="1">
      <alignment horizontal="left" indent="1" readingOrder="1"/>
    </xf>
    <xf numFmtId="1" fontId="43" fillId="0" borderId="15" xfId="0" applyNumberFormat="1" applyFont="1" applyFill="1" applyBorder="1" applyAlignment="1" applyProtection="1">
      <alignment horizontal="left" readingOrder="1"/>
      <protection locked="0"/>
    </xf>
    <xf numFmtId="2" fontId="43" fillId="0" borderId="15" xfId="0" applyNumberFormat="1" applyFont="1" applyFill="1" applyBorder="1" applyAlignment="1" applyProtection="1">
      <alignment horizontal="left" readingOrder="1"/>
      <protection locked="0"/>
    </xf>
    <xf numFmtId="0" fontId="18" fillId="0" borderId="15" xfId="0" applyNumberFormat="1" applyFont="1" applyFill="1" applyBorder="1" applyAlignment="1">
      <alignment horizontal="left" indent="4" readingOrder="1"/>
    </xf>
    <xf numFmtId="0" fontId="18" fillId="0" borderId="15" xfId="0" applyNumberFormat="1" applyFont="1" applyFill="1" applyBorder="1" applyAlignment="1">
      <alignment horizontal="left" indent="5" readingOrder="1"/>
    </xf>
    <xf numFmtId="185" fontId="0" fillId="0" borderId="0" xfId="0" applyFill="1">
      <alignment vertical="top"/>
    </xf>
    <xf numFmtId="185" fontId="46" fillId="0" borderId="10" xfId="0" applyFont="1" applyFill="1" applyBorder="1" applyAlignment="1">
      <alignment horizontal="center" vertical="center" wrapText="1"/>
    </xf>
    <xf numFmtId="185" fontId="0" fillId="0" borderId="10" xfId="0" applyFill="1" applyBorder="1" applyAlignment="1">
      <alignment horizontal="center"/>
    </xf>
    <xf numFmtId="185" fontId="0" fillId="0" borderId="10" xfId="0" applyFill="1" applyBorder="1">
      <alignment vertical="top"/>
    </xf>
    <xf numFmtId="185" fontId="0" fillId="0" borderId="10" xfId="0" applyFill="1" applyBorder="1" applyAlignment="1">
      <alignment horizontal="left"/>
    </xf>
    <xf numFmtId="2" fontId="0" fillId="0" borderId="10" xfId="0" quotePrefix="1" applyNumberFormat="1" applyFill="1" applyBorder="1" applyAlignment="1">
      <alignment horizontal="center"/>
    </xf>
    <xf numFmtId="185" fontId="0" fillId="0" borderId="10" xfId="0" quotePrefix="1" applyFill="1" applyBorder="1" applyAlignment="1">
      <alignment horizontal="center"/>
    </xf>
    <xf numFmtId="1" fontId="43" fillId="0" borderId="10" xfId="0" applyNumberFormat="1" applyFont="1" applyFill="1" applyBorder="1" applyAlignment="1">
      <alignment horizontal="right"/>
    </xf>
    <xf numFmtId="1" fontId="43" fillId="0" borderId="19" xfId="0" applyNumberFormat="1" applyFont="1" applyFill="1" applyBorder="1" applyAlignment="1">
      <alignment horizontal="right"/>
    </xf>
    <xf numFmtId="1" fontId="43" fillId="0" borderId="21" xfId="0" applyNumberFormat="1" applyFont="1" applyFill="1" applyBorder="1" applyAlignment="1">
      <alignment horizontal="right"/>
    </xf>
    <xf numFmtId="1" fontId="43" fillId="0" borderId="22" xfId="0" applyNumberFormat="1" applyFont="1" applyFill="1" applyBorder="1" applyAlignment="1">
      <alignment horizontal="right"/>
    </xf>
    <xf numFmtId="185" fontId="42" fillId="31" borderId="23" xfId="0" applyFont="1" applyFill="1" applyBorder="1" applyAlignment="1">
      <alignment horizontal="center" vertical="center" wrapText="1"/>
    </xf>
    <xf numFmtId="4" fontId="18" fillId="0" borderId="10" xfId="72" applyNumberFormat="1" applyFont="1" applyBorder="1" applyProtection="1"/>
    <xf numFmtId="4" fontId="41" fillId="32" borderId="15" xfId="72" applyNumberFormat="1" applyFont="1" applyFill="1" applyBorder="1" applyAlignment="1" applyProtection="1">
      <alignment vertical="center"/>
    </xf>
    <xf numFmtId="0" fontId="41" fillId="32" borderId="27" xfId="73" applyFont="1" applyFill="1" applyBorder="1" applyAlignment="1">
      <alignment vertical="center"/>
    </xf>
    <xf numFmtId="4" fontId="18" fillId="0" borderId="15" xfId="72" applyNumberFormat="1" applyFont="1" applyBorder="1" applyProtection="1"/>
    <xf numFmtId="4" fontId="18" fillId="0" borderId="10" xfId="72" applyNumberFormat="1" applyFont="1" applyBorder="1" applyAlignment="1" applyProtection="1">
      <alignment horizontal="left" indent="1"/>
    </xf>
    <xf numFmtId="1" fontId="43" fillId="0" borderId="20" xfId="0" applyNumberFormat="1" applyFont="1" applyFill="1" applyBorder="1" applyAlignment="1">
      <alignment horizontal="right"/>
    </xf>
    <xf numFmtId="2" fontId="43" fillId="0" borderId="10" xfId="0" applyNumberFormat="1" applyFont="1" applyFill="1" applyBorder="1" applyAlignment="1">
      <alignment horizontal="right"/>
    </xf>
    <xf numFmtId="1" fontId="43" fillId="0" borderId="31" xfId="0" applyNumberFormat="1" applyFont="1" applyFill="1" applyBorder="1" applyAlignment="1">
      <alignment horizontal="right"/>
    </xf>
    <xf numFmtId="0" fontId="41" fillId="34" borderId="26" xfId="73" applyFont="1" applyFill="1" applyBorder="1" applyAlignment="1">
      <alignment vertical="center"/>
    </xf>
    <xf numFmtId="0" fontId="43" fillId="0" borderId="32" xfId="0" applyNumberFormat="1" applyFont="1" applyFill="1" applyBorder="1" applyAlignment="1"/>
    <xf numFmtId="4" fontId="41" fillId="32" borderId="35" xfId="72" applyNumberFormat="1" applyFont="1" applyFill="1" applyBorder="1" applyAlignment="1" applyProtection="1">
      <alignment vertical="center"/>
    </xf>
    <xf numFmtId="0" fontId="41" fillId="0" borderId="35" xfId="0" applyNumberFormat="1" applyFont="1" applyFill="1" applyBorder="1" applyAlignment="1"/>
    <xf numFmtId="0" fontId="43" fillId="0" borderId="35" xfId="0" applyNumberFormat="1" applyFont="1" applyFill="1" applyBorder="1" applyAlignment="1"/>
    <xf numFmtId="0" fontId="43" fillId="0" borderId="36" xfId="0" applyNumberFormat="1" applyFont="1" applyFill="1" applyBorder="1" applyAlignment="1"/>
    <xf numFmtId="0" fontId="43" fillId="0" borderId="37" xfId="0" applyNumberFormat="1" applyFont="1" applyFill="1" applyBorder="1" applyAlignment="1"/>
    <xf numFmtId="0" fontId="41" fillId="32" borderId="38" xfId="73" applyFont="1" applyFill="1" applyBorder="1" applyAlignment="1">
      <alignment vertical="center"/>
    </xf>
    <xf numFmtId="0" fontId="43" fillId="28" borderId="35" xfId="0" applyNumberFormat="1" applyFont="1" applyFill="1" applyBorder="1" applyAlignment="1"/>
    <xf numFmtId="0" fontId="18" fillId="0" borderId="35" xfId="0" applyNumberFormat="1" applyFont="1" applyFill="1" applyBorder="1" applyAlignment="1"/>
    <xf numFmtId="4" fontId="18" fillId="0" borderId="35" xfId="72" applyNumberFormat="1" applyFont="1" applyBorder="1" applyProtection="1"/>
    <xf numFmtId="4" fontId="18" fillId="0" borderId="39" xfId="72" applyNumberFormat="1" applyFont="1" applyBorder="1" applyProtection="1"/>
    <xf numFmtId="4" fontId="18" fillId="0" borderId="39" xfId="72" applyNumberFormat="1" applyFont="1" applyBorder="1" applyAlignment="1" applyProtection="1">
      <alignment horizontal="left" indent="1"/>
    </xf>
    <xf numFmtId="0" fontId="41" fillId="34" borderId="36" xfId="73" applyFont="1" applyFill="1" applyBorder="1" applyAlignment="1">
      <alignment vertical="center"/>
    </xf>
    <xf numFmtId="185" fontId="42" fillId="31" borderId="40" xfId="0" applyFont="1" applyFill="1" applyBorder="1" applyAlignment="1">
      <alignment horizontal="center" vertical="center" wrapText="1"/>
    </xf>
    <xf numFmtId="2" fontId="43" fillId="0" borderId="20" xfId="0" applyNumberFormat="1" applyFont="1" applyFill="1" applyBorder="1" applyAlignment="1">
      <alignment horizontal="right"/>
    </xf>
    <xf numFmtId="2" fontId="43" fillId="0" borderId="19" xfId="0" applyNumberFormat="1" applyFont="1" applyFill="1" applyBorder="1" applyAlignment="1">
      <alignment horizontal="right"/>
    </xf>
    <xf numFmtId="2" fontId="43" fillId="0" borderId="39" xfId="0" applyNumberFormat="1" applyFont="1" applyFill="1" applyBorder="1" applyAlignment="1">
      <alignment horizontal="right"/>
    </xf>
    <xf numFmtId="0" fontId="41" fillId="0" borderId="15" xfId="0" applyNumberFormat="1" applyFont="1" applyFill="1" applyBorder="1" applyAlignment="1">
      <alignment horizontal="left" vertical="center" wrapText="1" indent="1" readingOrder="1"/>
    </xf>
    <xf numFmtId="183" fontId="18" fillId="0" borderId="10" xfId="0" applyNumberFormat="1" applyFont="1" applyFill="1" applyBorder="1">
      <alignment vertical="top"/>
    </xf>
    <xf numFmtId="0" fontId="43" fillId="0" borderId="15" xfId="0" applyNumberFormat="1" applyFont="1" applyFill="1" applyBorder="1" applyAlignment="1" applyProtection="1">
      <alignment horizontal="left" readingOrder="1"/>
      <protection locked="0"/>
    </xf>
    <xf numFmtId="0" fontId="41" fillId="0" borderId="15" xfId="73" applyFont="1" applyFill="1" applyBorder="1">
      <alignment vertical="center"/>
    </xf>
    <xf numFmtId="2" fontId="41" fillId="0" borderId="15" xfId="73" applyNumberFormat="1" applyFont="1" applyFill="1" applyBorder="1">
      <alignment vertical="center"/>
    </xf>
    <xf numFmtId="1" fontId="41" fillId="0" borderId="15" xfId="73" applyNumberFormat="1" applyFont="1" applyFill="1" applyBorder="1">
      <alignment vertical="center"/>
    </xf>
    <xf numFmtId="2" fontId="41" fillId="0" borderId="16" xfId="73" applyNumberFormat="1" applyFont="1" applyFill="1" applyBorder="1" applyAlignment="1">
      <alignment horizontal="right" vertical="center"/>
    </xf>
    <xf numFmtId="1" fontId="41" fillId="0" borderId="16" xfId="73" applyNumberFormat="1" applyFont="1" applyFill="1" applyBorder="1" applyAlignment="1">
      <alignment horizontal="right" vertical="center"/>
    </xf>
    <xf numFmtId="0" fontId="43" fillId="0" borderId="15" xfId="0" applyNumberFormat="1" applyFont="1" applyFill="1" applyBorder="1" applyAlignment="1">
      <alignment horizontal="left" readingOrder="1"/>
    </xf>
    <xf numFmtId="183" fontId="18" fillId="0" borderId="15" xfId="0" applyNumberFormat="1" applyFont="1" applyFill="1" applyBorder="1">
      <alignment vertical="top"/>
    </xf>
    <xf numFmtId="0" fontId="41" fillId="0" borderId="26" xfId="73" applyFont="1" applyFill="1" applyBorder="1">
      <alignment vertical="center"/>
    </xf>
    <xf numFmtId="2" fontId="41" fillId="0" borderId="42" xfId="73" applyNumberFormat="1" applyFont="1" applyFill="1" applyBorder="1" applyAlignment="1">
      <alignment horizontal="right" vertical="center"/>
    </xf>
    <xf numFmtId="1" fontId="41" fillId="0" borderId="42" xfId="73" applyNumberFormat="1" applyFont="1" applyFill="1" applyBorder="1" applyAlignment="1">
      <alignment horizontal="right" vertical="center"/>
    </xf>
    <xf numFmtId="185" fontId="49" fillId="0" borderId="0" xfId="0" applyFont="1" applyFill="1" applyAlignment="1">
      <alignment horizontal="center" vertical="center"/>
    </xf>
    <xf numFmtId="181" fontId="50" fillId="0" borderId="0" xfId="91" applyNumberFormat="1"/>
    <xf numFmtId="185" fontId="46" fillId="35" borderId="10" xfId="0" applyFont="1" applyFill="1" applyBorder="1" applyAlignment="1">
      <alignment horizontal="center" vertical="center" wrapText="1"/>
    </xf>
    <xf numFmtId="185" fontId="0" fillId="0" borderId="0" xfId="0" applyAlignment="1">
      <alignment horizontal="center" vertical="center" wrapText="1"/>
    </xf>
    <xf numFmtId="185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vertical="center"/>
    </xf>
    <xf numFmtId="185" fontId="0" fillId="0" borderId="0" xfId="0" applyAlignment="1">
      <alignment vertical="center"/>
    </xf>
    <xf numFmtId="185" fontId="46" fillId="0" borderId="10" xfId="0" applyFont="1" applyBorder="1">
      <alignment vertical="top"/>
    </xf>
    <xf numFmtId="185" fontId="46" fillId="0" borderId="10" xfId="0" applyFont="1" applyBorder="1" applyAlignment="1">
      <alignment horizontal="center"/>
    </xf>
    <xf numFmtId="185" fontId="0" fillId="0" borderId="10" xfId="0" applyBorder="1">
      <alignment vertical="top"/>
    </xf>
    <xf numFmtId="185" fontId="46" fillId="36" borderId="10" xfId="0" applyFont="1" applyFill="1" applyBorder="1" applyAlignment="1">
      <alignment horizontal="center" vertical="center" wrapText="1"/>
    </xf>
    <xf numFmtId="2" fontId="18" fillId="37" borderId="16" xfId="73" applyNumberFormat="1" applyFont="1" applyFill="1" applyBorder="1" applyAlignment="1" applyProtection="1">
      <alignment horizontal="right" vertical="center"/>
      <protection locked="0"/>
    </xf>
    <xf numFmtId="1" fontId="18" fillId="37" borderId="16" xfId="73" applyNumberFormat="1" applyFont="1" applyFill="1" applyBorder="1" applyAlignment="1" applyProtection="1">
      <alignment horizontal="right" vertical="center"/>
      <protection locked="0"/>
    </xf>
    <xf numFmtId="1" fontId="43" fillId="38" borderId="16" xfId="0" applyNumberFormat="1" applyFont="1" applyFill="1" applyBorder="1" applyAlignment="1">
      <alignment horizontal="right"/>
    </xf>
    <xf numFmtId="1" fontId="41" fillId="39" borderId="43" xfId="73" applyNumberFormat="1" applyFont="1" applyFill="1" applyBorder="1" applyAlignment="1">
      <alignment horizontal="right" vertical="center"/>
    </xf>
    <xf numFmtId="1" fontId="43" fillId="39" borderId="16" xfId="0" applyNumberFormat="1" applyFont="1" applyFill="1" applyBorder="1" applyAlignment="1">
      <alignment horizontal="right"/>
    </xf>
    <xf numFmtId="1" fontId="41" fillId="39" borderId="16" xfId="73" applyNumberFormat="1" applyFont="1" applyFill="1" applyBorder="1" applyAlignment="1" applyProtection="1">
      <alignment horizontal="right" vertical="center"/>
      <protection locked="0"/>
    </xf>
    <xf numFmtId="1" fontId="18" fillId="39" borderId="16" xfId="73" applyNumberFormat="1" applyFont="1" applyFill="1" applyBorder="1" applyAlignment="1" applyProtection="1">
      <alignment horizontal="right" vertical="center"/>
      <protection locked="0"/>
    </xf>
    <xf numFmtId="185" fontId="0" fillId="37" borderId="0" xfId="0" applyFill="1">
      <alignment vertical="top"/>
    </xf>
    <xf numFmtId="0" fontId="41" fillId="28" borderId="15" xfId="0" applyNumberFormat="1" applyFont="1" applyFill="1" applyBorder="1" applyAlignment="1"/>
    <xf numFmtId="2" fontId="0" fillId="37" borderId="0" xfId="0" applyNumberFormat="1" applyFill="1">
      <alignment vertical="top"/>
    </xf>
    <xf numFmtId="0" fontId="41" fillId="0" borderId="49" xfId="0" applyNumberFormat="1" applyFont="1" applyFill="1" applyBorder="1" applyAlignment="1"/>
    <xf numFmtId="1" fontId="43" fillId="0" borderId="39" xfId="0" applyNumberFormat="1" applyFont="1" applyFill="1" applyBorder="1" applyAlignment="1">
      <alignment horizontal="right"/>
    </xf>
    <xf numFmtId="1" fontId="18" fillId="0" borderId="20" xfId="0" applyNumberFormat="1" applyFont="1" applyFill="1" applyBorder="1" applyAlignment="1">
      <alignment horizontal="right"/>
    </xf>
    <xf numFmtId="1" fontId="18" fillId="0" borderId="10" xfId="0" applyNumberFormat="1" applyFont="1" applyFill="1" applyBorder="1" applyAlignment="1">
      <alignment horizontal="right"/>
    </xf>
    <xf numFmtId="1" fontId="18" fillId="0" borderId="39" xfId="0" applyNumberFormat="1" applyFont="1" applyFill="1" applyBorder="1" applyAlignment="1">
      <alignment horizontal="right"/>
    </xf>
    <xf numFmtId="1" fontId="18" fillId="0" borderId="19" xfId="0" applyNumberFormat="1" applyFont="1" applyFill="1" applyBorder="1" applyAlignment="1">
      <alignment horizontal="right"/>
    </xf>
    <xf numFmtId="1" fontId="18" fillId="0" borderId="39" xfId="72" applyNumberFormat="1" applyFont="1" applyBorder="1" applyProtection="1"/>
    <xf numFmtId="1" fontId="43" fillId="0" borderId="41" xfId="0" applyNumberFormat="1" applyFont="1" applyFill="1" applyBorder="1" applyAlignment="1">
      <alignment horizontal="right"/>
    </xf>
    <xf numFmtId="1" fontId="44" fillId="39" borderId="15" xfId="0" applyNumberFormat="1" applyFont="1" applyFill="1" applyBorder="1" applyAlignment="1" applyProtection="1">
      <alignment horizontal="right"/>
      <protection locked="0"/>
    </xf>
    <xf numFmtId="1" fontId="18" fillId="0" borderId="16" xfId="0" applyNumberFormat="1" applyFont="1" applyFill="1" applyBorder="1" applyAlignment="1">
      <alignment horizontal="right"/>
    </xf>
    <xf numFmtId="1" fontId="18" fillId="0" borderId="16" xfId="0" applyNumberFormat="1" applyFont="1" applyFill="1" applyBorder="1" applyAlignment="1" applyProtection="1">
      <alignment horizontal="right"/>
      <protection locked="0"/>
    </xf>
    <xf numFmtId="1" fontId="18" fillId="0" borderId="15" xfId="0" applyNumberFormat="1" applyFont="1" applyFill="1" applyBorder="1" applyAlignment="1" applyProtection="1">
      <alignment horizontal="right"/>
      <protection locked="0"/>
    </xf>
    <xf numFmtId="0" fontId="18" fillId="0" borderId="26" xfId="0" applyNumberFormat="1" applyFont="1" applyFill="1" applyBorder="1" applyAlignment="1"/>
    <xf numFmtId="185" fontId="56" fillId="0" borderId="0" xfId="0" applyFont="1" applyFill="1" applyAlignment="1">
      <alignment horizontal="left"/>
    </xf>
    <xf numFmtId="185" fontId="58" fillId="0" borderId="0" xfId="0" applyFont="1" applyFill="1" applyAlignment="1">
      <alignment horizontal="centerContinuous"/>
    </xf>
    <xf numFmtId="185" fontId="59" fillId="0" borderId="0" xfId="0" applyFont="1">
      <alignment vertical="top"/>
    </xf>
    <xf numFmtId="185" fontId="55" fillId="0" borderId="0" xfId="0" applyFont="1" applyFill="1">
      <alignment vertical="top"/>
    </xf>
    <xf numFmtId="185" fontId="54" fillId="0" borderId="0" xfId="0" applyFont="1" applyFill="1">
      <alignment vertical="top"/>
    </xf>
    <xf numFmtId="3" fontId="55" fillId="0" borderId="33" xfId="0" applyNumberFormat="1" applyFont="1" applyFill="1" applyBorder="1" applyAlignment="1"/>
    <xf numFmtId="3" fontId="55" fillId="0" borderId="34" xfId="0" applyNumberFormat="1" applyFont="1" applyFill="1" applyBorder="1" applyAlignment="1"/>
    <xf numFmtId="1" fontId="59" fillId="37" borderId="0" xfId="0" applyNumberFormat="1" applyFont="1" applyFill="1">
      <alignment vertical="top"/>
    </xf>
    <xf numFmtId="185" fontId="61" fillId="0" borderId="0" xfId="0" applyFont="1">
      <alignment vertical="top"/>
    </xf>
    <xf numFmtId="185" fontId="60" fillId="31" borderId="24" xfId="0" applyFont="1" applyFill="1" applyBorder="1" applyAlignment="1">
      <alignment horizontal="center" vertical="center" wrapText="1"/>
    </xf>
    <xf numFmtId="185" fontId="60" fillId="31" borderId="25" xfId="0" applyFont="1" applyFill="1" applyBorder="1" applyAlignment="1">
      <alignment horizontal="center" vertical="center" wrapText="1"/>
    </xf>
    <xf numFmtId="0" fontId="56" fillId="0" borderId="0" xfId="92" applyFont="1" applyAlignment="1">
      <alignment horizontal="left"/>
    </xf>
    <xf numFmtId="0" fontId="58" fillId="0" borderId="0" xfId="92" applyFont="1" applyAlignment="1">
      <alignment horizontal="centerContinuous"/>
    </xf>
    <xf numFmtId="0" fontId="59" fillId="0" borderId="0" xfId="92" applyFont="1"/>
    <xf numFmtId="0" fontId="55" fillId="0" borderId="0" xfId="92" applyFont="1"/>
    <xf numFmtId="0" fontId="54" fillId="0" borderId="0" xfId="92" applyFont="1"/>
    <xf numFmtId="0" fontId="55" fillId="0" borderId="33" xfId="92" applyFont="1" applyBorder="1"/>
    <xf numFmtId="0" fontId="55" fillId="0" borderId="34" xfId="92" applyFont="1" applyBorder="1"/>
    <xf numFmtId="1" fontId="59" fillId="37" borderId="0" xfId="92" applyNumberFormat="1" applyFont="1" applyFill="1"/>
    <xf numFmtId="0" fontId="59" fillId="37" borderId="0" xfId="92" applyFont="1" applyFill="1"/>
    <xf numFmtId="0" fontId="61" fillId="0" borderId="0" xfId="92" applyFont="1"/>
    <xf numFmtId="0" fontId="60" fillId="31" borderId="24" xfId="92" applyFont="1" applyFill="1" applyBorder="1" applyAlignment="1">
      <alignment horizontal="center" vertical="center" wrapText="1"/>
    </xf>
    <xf numFmtId="0" fontId="60" fillId="31" borderId="25" xfId="92" applyFont="1" applyFill="1" applyBorder="1" applyAlignment="1">
      <alignment horizontal="center" vertical="center" wrapText="1"/>
    </xf>
    <xf numFmtId="4" fontId="54" fillId="0" borderId="10" xfId="0" applyNumberFormat="1" applyFont="1" applyBorder="1" applyAlignment="1">
      <alignment horizontal="right"/>
    </xf>
    <xf numFmtId="4" fontId="54" fillId="0" borderId="19" xfId="0" applyNumberFormat="1" applyFont="1" applyBorder="1" applyAlignment="1">
      <alignment horizontal="right"/>
    </xf>
    <xf numFmtId="185" fontId="63" fillId="0" borderId="0" xfId="0" applyFont="1">
      <alignment vertical="top"/>
    </xf>
    <xf numFmtId="0" fontId="65" fillId="0" borderId="0" xfId="92" applyFont="1"/>
    <xf numFmtId="0" fontId="63" fillId="0" borderId="0" xfId="92" applyFont="1"/>
    <xf numFmtId="184" fontId="59" fillId="0" borderId="0" xfId="94" applyFont="1">
      <alignment vertical="top"/>
    </xf>
    <xf numFmtId="184" fontId="63" fillId="0" borderId="0" xfId="94" applyFont="1">
      <alignment vertical="top"/>
    </xf>
    <xf numFmtId="184" fontId="0" fillId="0" borderId="0" xfId="94" applyFont="1">
      <alignment vertical="top"/>
    </xf>
    <xf numFmtId="4" fontId="55" fillId="33" borderId="10" xfId="73" applyNumberFormat="1" applyFont="1" applyFill="1" applyBorder="1" applyAlignment="1">
      <alignment horizontal="right" vertical="center"/>
    </xf>
    <xf numFmtId="4" fontId="55" fillId="33" borderId="19" xfId="73" applyNumberFormat="1" applyFont="1" applyFill="1" applyBorder="1" applyAlignment="1">
      <alignment horizontal="right" vertical="center"/>
    </xf>
    <xf numFmtId="4" fontId="55" fillId="0" borderId="10" xfId="0" applyNumberFormat="1" applyFont="1" applyFill="1" applyBorder="1" applyAlignment="1">
      <alignment horizontal="right"/>
    </xf>
    <xf numFmtId="4" fontId="55" fillId="0" borderId="10" xfId="73" applyNumberFormat="1" applyFont="1" applyFill="1" applyBorder="1" applyAlignment="1">
      <alignment horizontal="right" vertical="center"/>
    </xf>
    <xf numFmtId="4" fontId="55" fillId="0" borderId="19" xfId="73" applyNumberFormat="1" applyFont="1" applyFill="1" applyBorder="1" applyAlignment="1">
      <alignment horizontal="right" vertical="center"/>
    </xf>
    <xf numFmtId="4" fontId="54" fillId="0" borderId="10" xfId="0" applyNumberFormat="1" applyFont="1" applyFill="1" applyBorder="1" applyAlignment="1">
      <alignment horizontal="right"/>
    </xf>
    <xf numFmtId="4" fontId="54" fillId="0" borderId="10" xfId="73" applyNumberFormat="1" applyFont="1" applyFill="1" applyBorder="1" applyAlignment="1">
      <alignment horizontal="right" vertical="center"/>
    </xf>
    <xf numFmtId="4" fontId="54" fillId="0" borderId="19" xfId="73" applyNumberFormat="1" applyFont="1" applyFill="1" applyBorder="1" applyAlignment="1">
      <alignment horizontal="right" vertical="center"/>
    </xf>
    <xf numFmtId="4" fontId="55" fillId="0" borderId="19" xfId="0" applyNumberFormat="1" applyFont="1" applyFill="1" applyBorder="1" applyAlignment="1">
      <alignment horizontal="right"/>
    </xf>
    <xf numFmtId="4" fontId="54" fillId="0" borderId="19" xfId="0" applyNumberFormat="1" applyFont="1" applyFill="1" applyBorder="1" applyAlignment="1">
      <alignment horizontal="right"/>
    </xf>
    <xf numFmtId="4" fontId="55" fillId="0" borderId="10" xfId="0" applyNumberFormat="1" applyFont="1" applyFill="1" applyBorder="1" applyAlignment="1" applyProtection="1">
      <alignment horizontal="right"/>
      <protection locked="0"/>
    </xf>
    <xf numFmtId="4" fontId="55" fillId="0" borderId="19" xfId="0" applyNumberFormat="1" applyFont="1" applyFill="1" applyBorder="1" applyAlignment="1" applyProtection="1">
      <alignment horizontal="right"/>
      <protection locked="0"/>
    </xf>
    <xf numFmtId="4" fontId="54" fillId="0" borderId="10" xfId="0" applyNumberFormat="1" applyFont="1" applyFill="1" applyBorder="1" applyAlignment="1" applyProtection="1">
      <alignment horizontal="right"/>
      <protection locked="0"/>
    </xf>
    <xf numFmtId="4" fontId="54" fillId="0" borderId="19" xfId="0" applyNumberFormat="1" applyFont="1" applyFill="1" applyBorder="1" applyAlignment="1" applyProtection="1">
      <alignment horizontal="right"/>
      <protection locked="0"/>
    </xf>
    <xf numFmtId="4" fontId="55" fillId="0" borderId="29" xfId="0" applyNumberFormat="1" applyFont="1" applyFill="1" applyBorder="1" applyAlignment="1" applyProtection="1">
      <alignment horizontal="right"/>
      <protection locked="0"/>
    </xf>
    <xf numFmtId="4" fontId="55" fillId="0" borderId="29" xfId="73" applyNumberFormat="1" applyFont="1" applyFill="1" applyBorder="1" applyAlignment="1">
      <alignment horizontal="right" vertical="center"/>
    </xf>
    <xf numFmtId="4" fontId="55" fillId="0" borderId="30" xfId="0" applyNumberFormat="1" applyFont="1" applyFill="1" applyBorder="1" applyAlignment="1" applyProtection="1">
      <alignment horizontal="right"/>
      <protection locked="0"/>
    </xf>
    <xf numFmtId="4" fontId="54" fillId="0" borderId="29" xfId="0" applyNumberFormat="1" applyFont="1" applyFill="1" applyBorder="1" applyAlignment="1" applyProtection="1">
      <alignment horizontal="right"/>
      <protection locked="0"/>
    </xf>
    <xf numFmtId="4" fontId="54" fillId="0" borderId="29" xfId="73" applyNumberFormat="1" applyFont="1" applyFill="1" applyBorder="1" applyAlignment="1">
      <alignment horizontal="right" vertical="center"/>
    </xf>
    <xf numFmtId="4" fontId="54" fillId="0" borderId="30" xfId="0" applyNumberFormat="1" applyFont="1" applyFill="1" applyBorder="1" applyAlignment="1" applyProtection="1">
      <alignment horizontal="right"/>
      <protection locked="0"/>
    </xf>
    <xf numFmtId="4" fontId="55" fillId="0" borderId="30" xfId="73" applyNumberFormat="1" applyFont="1" applyFill="1" applyBorder="1" applyAlignment="1">
      <alignment horizontal="right" vertical="center"/>
    </xf>
    <xf numFmtId="4" fontId="55" fillId="0" borderId="21" xfId="0" applyNumberFormat="1" applyFont="1" applyFill="1" applyBorder="1" applyAlignment="1">
      <alignment horizontal="right"/>
    </xf>
    <xf numFmtId="4" fontId="55" fillId="0" borderId="22" xfId="0" applyNumberFormat="1" applyFont="1" applyFill="1" applyBorder="1" applyAlignment="1">
      <alignment horizontal="right"/>
    </xf>
    <xf numFmtId="4" fontId="55" fillId="0" borderId="10" xfId="92" applyNumberFormat="1" applyFont="1" applyBorder="1" applyAlignment="1">
      <alignment horizontal="right"/>
    </xf>
    <xf numFmtId="4" fontId="55" fillId="0" borderId="10" xfId="73" applyNumberFormat="1" applyFont="1" applyBorder="1" applyAlignment="1">
      <alignment horizontal="right" vertical="center"/>
    </xf>
    <xf numFmtId="4" fontId="55" fillId="0" borderId="19" xfId="73" applyNumberFormat="1" applyFont="1" applyBorder="1" applyAlignment="1">
      <alignment horizontal="right" vertical="center"/>
    </xf>
    <xf numFmtId="4" fontId="55" fillId="0" borderId="19" xfId="92" applyNumberFormat="1" applyFont="1" applyBorder="1" applyAlignment="1">
      <alignment horizontal="right"/>
    </xf>
    <xf numFmtId="4" fontId="64" fillId="0" borderId="10" xfId="92" applyNumberFormat="1" applyFont="1" applyBorder="1" applyAlignment="1">
      <alignment horizontal="right"/>
    </xf>
    <xf numFmtId="4" fontId="64" fillId="0" borderId="19" xfId="92" applyNumberFormat="1" applyFont="1" applyBorder="1" applyAlignment="1">
      <alignment horizontal="right"/>
    </xf>
    <xf numFmtId="4" fontId="64" fillId="0" borderId="10" xfId="73" applyNumberFormat="1" applyFont="1" applyBorder="1" applyAlignment="1">
      <alignment horizontal="right" vertical="center"/>
    </xf>
    <xf numFmtId="4" fontId="64" fillId="0" borderId="19" xfId="73" applyNumberFormat="1" applyFont="1" applyBorder="1" applyAlignment="1">
      <alignment horizontal="right" vertical="center"/>
    </xf>
    <xf numFmtId="4" fontId="64" fillId="0" borderId="10" xfId="92" applyNumberFormat="1" applyFont="1" applyBorder="1" applyAlignment="1" applyProtection="1">
      <alignment horizontal="right"/>
      <protection locked="0"/>
    </xf>
    <xf numFmtId="4" fontId="64" fillId="0" borderId="19" xfId="92" applyNumberFormat="1" applyFont="1" applyBorder="1" applyAlignment="1" applyProtection="1">
      <alignment horizontal="right"/>
      <protection locked="0"/>
    </xf>
    <xf numFmtId="4" fontId="54" fillId="0" borderId="10" xfId="73" applyNumberFormat="1" applyFont="1" applyBorder="1" applyAlignment="1">
      <alignment horizontal="right" vertical="center"/>
    </xf>
    <xf numFmtId="4" fontId="55" fillId="0" borderId="29" xfId="92" applyNumberFormat="1" applyFont="1" applyBorder="1" applyAlignment="1" applyProtection="1">
      <alignment horizontal="right"/>
      <protection locked="0"/>
    </xf>
    <xf numFmtId="4" fontId="55" fillId="0" borderId="29" xfId="73" applyNumberFormat="1" applyFont="1" applyBorder="1" applyAlignment="1">
      <alignment horizontal="right" vertical="center"/>
    </xf>
    <xf numFmtId="4" fontId="55" fillId="0" borderId="30" xfId="92" applyNumberFormat="1" applyFont="1" applyBorder="1" applyAlignment="1" applyProtection="1">
      <alignment horizontal="right"/>
      <protection locked="0"/>
    </xf>
    <xf numFmtId="4" fontId="54" fillId="0" borderId="29" xfId="73" applyNumberFormat="1" applyFont="1" applyBorder="1" applyAlignment="1">
      <alignment horizontal="right" vertical="center"/>
    </xf>
    <xf numFmtId="4" fontId="64" fillId="0" borderId="29" xfId="92" applyNumberFormat="1" applyFont="1" applyBorder="1" applyAlignment="1" applyProtection="1">
      <alignment horizontal="right"/>
      <protection locked="0"/>
    </xf>
    <xf numFmtId="4" fontId="64" fillId="0" borderId="29" xfId="73" applyNumberFormat="1" applyFont="1" applyBorder="1" applyAlignment="1">
      <alignment horizontal="right" vertical="center"/>
    </xf>
    <xf numFmtId="4" fontId="64" fillId="0" borderId="30" xfId="92" applyNumberFormat="1" applyFont="1" applyBorder="1" applyAlignment="1" applyProtection="1">
      <alignment horizontal="right"/>
      <protection locked="0"/>
    </xf>
    <xf numFmtId="4" fontId="64" fillId="0" borderId="21" xfId="92" applyNumberFormat="1" applyFont="1" applyBorder="1" applyAlignment="1">
      <alignment horizontal="right"/>
    </xf>
    <xf numFmtId="4" fontId="64" fillId="0" borderId="22" xfId="92" applyNumberFormat="1" applyFont="1" applyBorder="1" applyAlignment="1">
      <alignment horizontal="right"/>
    </xf>
    <xf numFmtId="4" fontId="64" fillId="0" borderId="21" xfId="73" applyNumberFormat="1" applyFont="1" applyBorder="1" applyAlignment="1">
      <alignment horizontal="right" vertical="center"/>
    </xf>
    <xf numFmtId="4" fontId="64" fillId="0" borderId="22" xfId="73" applyNumberFormat="1" applyFont="1" applyBorder="1" applyAlignment="1">
      <alignment horizontal="right" vertical="center"/>
    </xf>
    <xf numFmtId="4" fontId="54" fillId="0" borderId="10" xfId="92" applyNumberFormat="1" applyFont="1" applyBorder="1" applyAlignment="1">
      <alignment horizontal="right"/>
    </xf>
    <xf numFmtId="4" fontId="54" fillId="0" borderId="19" xfId="73" applyNumberFormat="1" applyFont="1" applyBorder="1" applyAlignment="1">
      <alignment horizontal="right" vertical="center"/>
    </xf>
    <xf numFmtId="4" fontId="54" fillId="0" borderId="19" xfId="92" applyNumberFormat="1" applyFont="1" applyBorder="1" applyAlignment="1">
      <alignment horizontal="right"/>
    </xf>
    <xf numFmtId="4" fontId="54" fillId="0" borderId="10" xfId="92" applyNumberFormat="1" applyFont="1" applyBorder="1" applyAlignment="1" applyProtection="1">
      <alignment horizontal="right"/>
      <protection locked="0"/>
    </xf>
    <xf numFmtId="4" fontId="54" fillId="0" borderId="19" xfId="92" applyNumberFormat="1" applyFont="1" applyBorder="1" applyAlignment="1" applyProtection="1">
      <alignment horizontal="right"/>
      <protection locked="0"/>
    </xf>
    <xf numFmtId="4" fontId="54" fillId="0" borderId="29" xfId="92" applyNumberFormat="1" applyFont="1" applyBorder="1" applyAlignment="1" applyProtection="1">
      <alignment horizontal="right"/>
      <protection locked="0"/>
    </xf>
    <xf numFmtId="4" fontId="54" fillId="0" borderId="30" xfId="92" applyNumberFormat="1" applyFont="1" applyBorder="1" applyAlignment="1" applyProtection="1">
      <alignment horizontal="right"/>
      <protection locked="0"/>
    </xf>
    <xf numFmtId="184" fontId="65" fillId="0" borderId="0" xfId="94" applyFont="1">
      <alignment vertical="top"/>
    </xf>
    <xf numFmtId="184" fontId="61" fillId="0" borderId="0" xfId="94" applyFont="1">
      <alignment vertical="top"/>
    </xf>
    <xf numFmtId="3" fontId="54" fillId="0" borderId="6" xfId="73" applyNumberFormat="1" applyFont="1" applyBorder="1" applyAlignment="1">
      <alignment horizontal="right" vertical="center"/>
    </xf>
    <xf numFmtId="185" fontId="67" fillId="0" borderId="52" xfId="0" applyFont="1" applyBorder="1" applyAlignment="1">
      <alignment horizontal="left" vertical="top" indent="1"/>
    </xf>
    <xf numFmtId="3" fontId="55" fillId="0" borderId="16" xfId="73" applyNumberFormat="1" applyFont="1" applyBorder="1" applyAlignment="1">
      <alignment horizontal="right" vertical="center"/>
    </xf>
    <xf numFmtId="185" fontId="0" fillId="0" borderId="0" xfId="0" applyBorder="1">
      <alignment vertical="top"/>
    </xf>
    <xf numFmtId="185" fontId="68" fillId="0" borderId="52" xfId="0" applyFont="1" applyBorder="1" applyAlignment="1">
      <alignment horizontal="left" vertical="top" indent="1"/>
    </xf>
    <xf numFmtId="3" fontId="54" fillId="0" borderId="16" xfId="73" applyNumberFormat="1" applyFont="1" applyBorder="1" applyAlignment="1">
      <alignment horizontal="right" vertical="center"/>
    </xf>
    <xf numFmtId="185" fontId="68" fillId="0" borderId="53" xfId="0" applyFont="1" applyBorder="1" applyAlignment="1">
      <alignment horizontal="left" vertical="top" indent="1"/>
    </xf>
    <xf numFmtId="185" fontId="69" fillId="0" borderId="52" xfId="0" applyFont="1" applyBorder="1">
      <alignment vertical="top"/>
    </xf>
    <xf numFmtId="4" fontId="70" fillId="0" borderId="35" xfId="93" applyNumberFormat="1" applyFont="1" applyBorder="1" applyAlignment="1">
      <alignment horizontal="left" indent="1"/>
    </xf>
    <xf numFmtId="4" fontId="71" fillId="0" borderId="54" xfId="93" applyNumberFormat="1" applyFont="1" applyBorder="1"/>
    <xf numFmtId="184" fontId="0" fillId="0" borderId="0" xfId="94" applyFont="1" applyFill="1" applyBorder="1">
      <alignment vertical="top"/>
    </xf>
    <xf numFmtId="184" fontId="46" fillId="0" borderId="0" xfId="94" applyFont="1" applyFill="1" applyBorder="1">
      <alignment vertical="top"/>
    </xf>
    <xf numFmtId="3" fontId="55" fillId="0" borderId="6" xfId="73" applyNumberFormat="1" applyFont="1" applyBorder="1" applyAlignment="1">
      <alignment horizontal="right" vertical="center"/>
    </xf>
    <xf numFmtId="1" fontId="55" fillId="33" borderId="16" xfId="92" applyNumberFormat="1" applyFont="1" applyFill="1" applyBorder="1" applyAlignment="1">
      <alignment horizontal="right"/>
    </xf>
    <xf numFmtId="1" fontId="55" fillId="34" borderId="42" xfId="73" applyNumberFormat="1" applyFont="1" applyFill="1" applyBorder="1" applyAlignment="1">
      <alignment horizontal="right" vertical="center"/>
    </xf>
    <xf numFmtId="3" fontId="54" fillId="0" borderId="15" xfId="73" applyNumberFormat="1" applyFont="1" applyBorder="1" applyAlignment="1">
      <alignment horizontal="right" vertical="center"/>
    </xf>
    <xf numFmtId="1" fontId="55" fillId="33" borderId="15" xfId="92" applyNumberFormat="1" applyFont="1" applyFill="1" applyBorder="1" applyAlignment="1">
      <alignment horizontal="right"/>
    </xf>
    <xf numFmtId="1" fontId="54" fillId="0" borderId="15" xfId="73" applyNumberFormat="1" applyFont="1" applyBorder="1" applyAlignment="1">
      <alignment horizontal="right" vertical="center"/>
    </xf>
    <xf numFmtId="1" fontId="55" fillId="0" borderId="15" xfId="73" applyNumberFormat="1" applyFont="1" applyBorder="1" applyAlignment="1">
      <alignment horizontal="right" vertical="center"/>
    </xf>
    <xf numFmtId="1" fontId="55" fillId="34" borderId="26" xfId="73" applyNumberFormat="1" applyFont="1" applyFill="1" applyBorder="1" applyAlignment="1">
      <alignment horizontal="right" vertical="center"/>
    </xf>
    <xf numFmtId="3" fontId="54" fillId="0" borderId="15" xfId="73" applyNumberFormat="1" applyFont="1" applyFill="1" applyBorder="1" applyAlignment="1">
      <alignment horizontal="right" vertical="center"/>
    </xf>
    <xf numFmtId="1" fontId="55" fillId="33" borderId="27" xfId="92" applyNumberFormat="1" applyFont="1" applyFill="1" applyBorder="1" applyAlignment="1">
      <alignment horizontal="right"/>
    </xf>
    <xf numFmtId="3" fontId="55" fillId="0" borderId="15" xfId="73" applyNumberFormat="1" applyFont="1" applyBorder="1" applyAlignment="1">
      <alignment horizontal="right" vertical="center"/>
    </xf>
    <xf numFmtId="3" fontId="55" fillId="33" borderId="27" xfId="0" applyNumberFormat="1" applyFont="1" applyFill="1" applyBorder="1" applyAlignment="1">
      <alignment horizontal="right"/>
    </xf>
    <xf numFmtId="3" fontId="55" fillId="33" borderId="15" xfId="0" applyNumberFormat="1" applyFont="1" applyFill="1" applyBorder="1" applyAlignment="1">
      <alignment horizontal="right"/>
    </xf>
    <xf numFmtId="3" fontId="55" fillId="0" borderId="15" xfId="73" applyNumberFormat="1" applyFont="1" applyFill="1" applyBorder="1" applyAlignment="1">
      <alignment horizontal="right" vertical="center"/>
    </xf>
    <xf numFmtId="3" fontId="55" fillId="34" borderId="26" xfId="73" applyNumberFormat="1" applyFont="1" applyFill="1" applyBorder="1" applyAlignment="1">
      <alignment horizontal="right" vertical="center"/>
    </xf>
    <xf numFmtId="1" fontId="55" fillId="0" borderId="16" xfId="73" applyNumberFormat="1" applyFont="1" applyBorder="1" applyAlignment="1">
      <alignment horizontal="right" vertical="center"/>
    </xf>
    <xf numFmtId="3" fontId="55" fillId="33" borderId="16" xfId="0" applyNumberFormat="1" applyFont="1" applyFill="1" applyBorder="1" applyAlignment="1">
      <alignment horizontal="right"/>
    </xf>
    <xf numFmtId="3" fontId="54" fillId="0" borderId="16" xfId="73" applyNumberFormat="1" applyFont="1" applyFill="1" applyBorder="1" applyAlignment="1">
      <alignment horizontal="right" vertical="center"/>
    </xf>
    <xf numFmtId="3" fontId="55" fillId="0" borderId="16" xfId="73" applyNumberFormat="1" applyFont="1" applyFill="1" applyBorder="1" applyAlignment="1">
      <alignment horizontal="right" vertical="center"/>
    </xf>
    <xf numFmtId="3" fontId="55" fillId="34" borderId="42" xfId="73" applyNumberFormat="1" applyFont="1" applyFill="1" applyBorder="1" applyAlignment="1">
      <alignment horizontal="right" vertical="center"/>
    </xf>
    <xf numFmtId="2" fontId="55" fillId="34" borderId="26" xfId="73" applyNumberFormat="1" applyFont="1" applyFill="1" applyBorder="1" applyAlignment="1">
      <alignment horizontal="right" vertical="center"/>
    </xf>
    <xf numFmtId="3" fontId="64" fillId="0" borderId="15" xfId="73" applyNumberFormat="1" applyFont="1" applyFill="1" applyBorder="1" applyAlignment="1">
      <alignment horizontal="right" vertical="center"/>
    </xf>
    <xf numFmtId="3" fontId="64" fillId="0" borderId="16" xfId="73" applyNumberFormat="1" applyFont="1" applyFill="1" applyBorder="1" applyAlignment="1">
      <alignment horizontal="right" vertical="center"/>
    </xf>
    <xf numFmtId="185" fontId="65" fillId="0" borderId="0" xfId="0" applyFont="1">
      <alignment vertical="top"/>
    </xf>
    <xf numFmtId="3" fontId="64" fillId="0" borderId="15" xfId="0" applyNumberFormat="1" applyFont="1" applyFill="1" applyBorder="1">
      <alignment vertical="top"/>
    </xf>
    <xf numFmtId="3" fontId="64" fillId="0" borderId="55" xfId="73" applyNumberFormat="1" applyFont="1" applyFill="1" applyBorder="1" applyAlignment="1">
      <alignment horizontal="right" vertical="center"/>
    </xf>
    <xf numFmtId="3" fontId="64" fillId="0" borderId="17" xfId="73" applyNumberFormat="1" applyFont="1" applyFill="1" applyBorder="1" applyAlignment="1">
      <alignment horizontal="right" vertical="center"/>
    </xf>
    <xf numFmtId="0" fontId="71" fillId="0" borderId="15" xfId="92" applyFont="1" applyFill="1" applyBorder="1"/>
    <xf numFmtId="185" fontId="68" fillId="0" borderId="50" xfId="0" applyFont="1" applyFill="1" applyBorder="1" applyAlignment="1">
      <alignment horizontal="left" vertical="top" indent="1"/>
    </xf>
    <xf numFmtId="0" fontId="72" fillId="0" borderId="15" xfId="92" applyFont="1" applyFill="1" applyBorder="1"/>
    <xf numFmtId="185" fontId="68" fillId="0" borderId="50" xfId="0" applyFont="1" applyFill="1" applyBorder="1" applyAlignment="1">
      <alignment horizontal="left" vertical="center" indent="1"/>
    </xf>
    <xf numFmtId="185" fontId="68" fillId="0" borderId="50" xfId="0" applyFont="1" applyFill="1" applyBorder="1" applyAlignment="1">
      <alignment horizontal="left" vertical="top" indent="2"/>
    </xf>
    <xf numFmtId="185" fontId="69" fillId="0" borderId="50" xfId="0" applyFont="1" applyFill="1" applyBorder="1" applyAlignment="1">
      <alignment vertical="top"/>
    </xf>
    <xf numFmtId="0" fontId="72" fillId="0" borderId="26" xfId="92" applyFont="1" applyFill="1" applyBorder="1"/>
    <xf numFmtId="0" fontId="71" fillId="0" borderId="32" xfId="92" applyFont="1" applyBorder="1"/>
    <xf numFmtId="0" fontId="71" fillId="0" borderId="15" xfId="0" applyNumberFormat="1" applyFont="1" applyFill="1" applyBorder="1" applyAlignment="1"/>
    <xf numFmtId="0" fontId="71" fillId="0" borderId="26" xfId="0" applyNumberFormat="1" applyFont="1" applyFill="1" applyBorder="1" applyAlignment="1"/>
    <xf numFmtId="0" fontId="71" fillId="0" borderId="32" xfId="0" applyNumberFormat="1" applyFont="1" applyFill="1" applyBorder="1" applyAlignment="1"/>
    <xf numFmtId="185" fontId="73" fillId="0" borderId="51" xfId="0" applyFont="1" applyFill="1" applyBorder="1" applyAlignment="1">
      <alignment horizontal="left" vertical="top" indent="2"/>
    </xf>
    <xf numFmtId="4" fontId="71" fillId="40" borderId="15" xfId="93" applyNumberFormat="1" applyFont="1" applyFill="1" applyBorder="1" applyAlignment="1">
      <alignment vertical="center"/>
    </xf>
    <xf numFmtId="3" fontId="71" fillId="40" borderId="15" xfId="72" applyNumberFormat="1" applyFont="1" applyFill="1" applyBorder="1" applyAlignment="1" applyProtection="1">
      <alignment vertical="center"/>
    </xf>
    <xf numFmtId="4" fontId="72" fillId="0" borderId="54" xfId="93" applyNumberFormat="1" applyFont="1" applyBorder="1"/>
    <xf numFmtId="1" fontId="64" fillId="0" borderId="15" xfId="73" applyNumberFormat="1" applyFont="1" applyBorder="1" applyAlignment="1">
      <alignment horizontal="right" vertical="center"/>
    </xf>
    <xf numFmtId="1" fontId="64" fillId="0" borderId="16" xfId="73" applyNumberFormat="1" applyFont="1" applyBorder="1" applyAlignment="1">
      <alignment horizontal="right" vertical="center"/>
    </xf>
    <xf numFmtId="184" fontId="1" fillId="0" borderId="0" xfId="94" applyFont="1" applyFill="1" applyBorder="1">
      <alignment vertical="top"/>
    </xf>
    <xf numFmtId="185" fontId="1" fillId="0" borderId="0" xfId="0" applyFont="1" applyBorder="1">
      <alignment vertical="top"/>
    </xf>
    <xf numFmtId="0" fontId="71" fillId="32" borderId="38" xfId="73" applyFont="1" applyFill="1" applyBorder="1" applyAlignment="1">
      <alignment vertical="center"/>
    </xf>
    <xf numFmtId="0" fontId="71" fillId="28" borderId="35" xfId="0" applyNumberFormat="1" applyFont="1" applyFill="1" applyBorder="1" applyAlignment="1"/>
    <xf numFmtId="0" fontId="72" fillId="0" borderId="35" xfId="0" applyNumberFormat="1" applyFont="1" applyFill="1" applyBorder="1" applyAlignment="1"/>
    <xf numFmtId="4" fontId="72" fillId="0" borderId="35" xfId="72" applyNumberFormat="1" applyFont="1" applyBorder="1" applyProtection="1"/>
    <xf numFmtId="4" fontId="72" fillId="0" borderId="39" xfId="72" applyNumberFormat="1" applyFont="1" applyBorder="1" applyProtection="1"/>
    <xf numFmtId="0" fontId="71" fillId="0" borderId="35" xfId="0" applyNumberFormat="1" applyFont="1" applyFill="1" applyBorder="1" applyAlignment="1"/>
    <xf numFmtId="0" fontId="55" fillId="34" borderId="36" xfId="73" applyFont="1" applyFill="1" applyBorder="1" applyAlignment="1">
      <alignment vertical="center"/>
    </xf>
    <xf numFmtId="0" fontId="71" fillId="32" borderId="38" xfId="73" applyFont="1" applyFill="1" applyBorder="1">
      <alignment vertical="center"/>
    </xf>
    <xf numFmtId="0" fontId="71" fillId="28" borderId="35" xfId="92" applyFont="1" applyFill="1" applyBorder="1"/>
    <xf numFmtId="0" fontId="71" fillId="0" borderId="35" xfId="92" applyFont="1" applyBorder="1"/>
    <xf numFmtId="4" fontId="71" fillId="0" borderId="35" xfId="93" applyNumberFormat="1" applyFont="1" applyBorder="1"/>
    <xf numFmtId="4" fontId="71" fillId="0" borderId="39" xfId="93" applyNumberFormat="1" applyFont="1" applyBorder="1"/>
    <xf numFmtId="0" fontId="55" fillId="34" borderId="36" xfId="73" applyFont="1" applyFill="1" applyBorder="1">
      <alignment vertical="center"/>
    </xf>
    <xf numFmtId="3" fontId="55" fillId="33" borderId="27" xfId="73" applyNumberFormat="1" applyFont="1" applyFill="1" applyBorder="1" applyAlignment="1">
      <alignment horizontal="right" vertical="center"/>
    </xf>
    <xf numFmtId="3" fontId="54" fillId="0" borderId="15" xfId="73" applyNumberFormat="1" applyFont="1" applyFill="1" applyBorder="1" applyAlignment="1" applyProtection="1">
      <alignment horizontal="right" vertical="center"/>
      <protection locked="0"/>
    </xf>
    <xf numFmtId="3" fontId="64" fillId="0" borderId="15" xfId="73" applyNumberFormat="1" applyFont="1" applyFill="1" applyBorder="1" applyAlignment="1" applyProtection="1">
      <alignment horizontal="right" vertical="center"/>
      <protection locked="0"/>
    </xf>
    <xf numFmtId="3" fontId="64" fillId="0" borderId="15" xfId="0" applyNumberFormat="1" applyFont="1" applyFill="1" applyBorder="1" applyAlignment="1" applyProtection="1">
      <alignment horizontal="right"/>
      <protection locked="0"/>
    </xf>
    <xf numFmtId="3" fontId="55" fillId="0" borderId="15" xfId="73" applyNumberFormat="1" applyFont="1" applyFill="1" applyBorder="1" applyAlignment="1" applyProtection="1">
      <alignment horizontal="right" vertical="center"/>
      <protection locked="0"/>
    </xf>
    <xf numFmtId="1" fontId="55" fillId="33" borderId="27" xfId="73" applyNumberFormat="1" applyFont="1" applyFill="1" applyBorder="1" applyAlignment="1">
      <alignment horizontal="right" vertical="center"/>
    </xf>
    <xf numFmtId="2" fontId="54" fillId="0" borderId="15" xfId="73" applyNumberFormat="1" applyFont="1" applyBorder="1" applyAlignment="1" applyProtection="1">
      <alignment horizontal="right" vertical="center"/>
      <protection locked="0"/>
    </xf>
    <xf numFmtId="2" fontId="55" fillId="0" borderId="15" xfId="73" applyNumberFormat="1" applyFont="1" applyBorder="1" applyAlignment="1" applyProtection="1">
      <alignment horizontal="right" vertical="center"/>
      <protection locked="0"/>
    </xf>
    <xf numFmtId="2" fontId="55" fillId="0" borderId="15" xfId="92" applyNumberFormat="1" applyFont="1" applyBorder="1" applyAlignment="1" applyProtection="1">
      <alignment horizontal="right"/>
      <protection locked="0"/>
    </xf>
    <xf numFmtId="2" fontId="64" fillId="0" borderId="15" xfId="73" applyNumberFormat="1" applyFont="1" applyBorder="1" applyAlignment="1" applyProtection="1">
      <alignment horizontal="right" vertical="center"/>
      <protection locked="0"/>
    </xf>
    <xf numFmtId="2" fontId="55" fillId="0" borderId="15" xfId="73" applyNumberFormat="1" applyFont="1" applyBorder="1" applyAlignment="1">
      <alignment horizontal="right" vertical="center"/>
    </xf>
    <xf numFmtId="2" fontId="55" fillId="0" borderId="55" xfId="73" applyNumberFormat="1" applyFont="1" applyBorder="1" applyAlignment="1">
      <alignment horizontal="right" vertical="center"/>
    </xf>
    <xf numFmtId="2" fontId="54" fillId="0" borderId="15" xfId="73" applyNumberFormat="1" applyFont="1" applyBorder="1" applyAlignment="1">
      <alignment horizontal="right" vertical="center"/>
    </xf>
    <xf numFmtId="2" fontId="64" fillId="0" borderId="15" xfId="73" applyNumberFormat="1" applyFont="1" applyBorder="1" applyAlignment="1">
      <alignment horizontal="right" vertical="center"/>
    </xf>
    <xf numFmtId="3" fontId="55" fillId="33" borderId="56" xfId="73" applyNumberFormat="1" applyFont="1" applyFill="1" applyBorder="1" applyAlignment="1">
      <alignment horizontal="right" vertical="center"/>
    </xf>
    <xf numFmtId="1" fontId="55" fillId="33" borderId="56" xfId="73" applyNumberFormat="1" applyFont="1" applyFill="1" applyBorder="1" applyAlignment="1">
      <alignment horizontal="right" vertical="center"/>
    </xf>
    <xf numFmtId="3" fontId="55" fillId="33" borderId="45" xfId="73" applyNumberFormat="1" applyFont="1" applyFill="1" applyBorder="1" applyAlignment="1">
      <alignment horizontal="right" vertical="center"/>
    </xf>
    <xf numFmtId="1" fontId="55" fillId="33" borderId="45" xfId="73" applyNumberFormat="1" applyFont="1" applyFill="1" applyBorder="1" applyAlignment="1">
      <alignment horizontal="right" vertical="center"/>
    </xf>
    <xf numFmtId="2" fontId="55" fillId="33" borderId="56" xfId="73" applyNumberFormat="1" applyFont="1" applyFill="1" applyBorder="1" applyAlignment="1">
      <alignment horizontal="right" vertical="center"/>
    </xf>
    <xf numFmtId="3" fontId="55" fillId="33" borderId="10" xfId="73" applyNumberFormat="1" applyFont="1" applyFill="1" applyBorder="1" applyAlignment="1">
      <alignment horizontal="right" vertical="center"/>
    </xf>
    <xf numFmtId="185" fontId="55" fillId="33" borderId="20" xfId="73" applyNumberFormat="1" applyFont="1" applyFill="1" applyBorder="1" applyAlignment="1">
      <alignment horizontal="right" vertical="center"/>
    </xf>
    <xf numFmtId="185" fontId="55" fillId="0" borderId="20" xfId="0" applyNumberFormat="1" applyFont="1" applyFill="1" applyBorder="1" applyAlignment="1">
      <alignment horizontal="right"/>
    </xf>
    <xf numFmtId="185" fontId="54" fillId="0" borderId="0" xfId="0" applyNumberFormat="1" applyFont="1" applyFill="1">
      <alignment vertical="top"/>
    </xf>
    <xf numFmtId="185" fontId="60" fillId="31" borderId="23" xfId="0" applyNumberFormat="1" applyFont="1" applyFill="1" applyBorder="1" applyAlignment="1">
      <alignment horizontal="center" vertical="center" wrapText="1"/>
    </xf>
    <xf numFmtId="185" fontId="54" fillId="0" borderId="20" xfId="0" applyNumberFormat="1" applyFont="1" applyFill="1" applyBorder="1" applyAlignment="1">
      <alignment horizontal="right"/>
    </xf>
    <xf numFmtId="185" fontId="54" fillId="0" borderId="20" xfId="0" applyNumberFormat="1" applyFont="1" applyBorder="1" applyAlignment="1">
      <alignment horizontal="right"/>
    </xf>
    <xf numFmtId="185" fontId="55" fillId="0" borderId="20" xfId="0" applyNumberFormat="1" applyFont="1" applyFill="1" applyBorder="1" applyAlignment="1" applyProtection="1">
      <alignment horizontal="right"/>
      <protection locked="0"/>
    </xf>
    <xf numFmtId="185" fontId="54" fillId="0" borderId="20" xfId="0" applyNumberFormat="1" applyFont="1" applyFill="1" applyBorder="1" applyAlignment="1" applyProtection="1">
      <alignment horizontal="right"/>
      <protection locked="0"/>
    </xf>
    <xf numFmtId="185" fontId="55" fillId="0" borderId="28" xfId="0" applyNumberFormat="1" applyFont="1" applyFill="1" applyBorder="1" applyAlignment="1" applyProtection="1">
      <alignment horizontal="right"/>
      <protection locked="0"/>
    </xf>
    <xf numFmtId="185" fontId="54" fillId="0" borderId="28" xfId="0" applyNumberFormat="1" applyFont="1" applyFill="1" applyBorder="1" applyAlignment="1" applyProtection="1">
      <alignment horizontal="right"/>
      <protection locked="0"/>
    </xf>
    <xf numFmtId="185" fontId="55" fillId="0" borderId="31" xfId="0" applyNumberFormat="1" applyFont="1" applyFill="1" applyBorder="1" applyAlignment="1">
      <alignment horizontal="right"/>
    </xf>
    <xf numFmtId="185" fontId="55" fillId="0" borderId="33" xfId="0" applyNumberFormat="1" applyFont="1" applyFill="1" applyBorder="1" applyAlignment="1"/>
    <xf numFmtId="185" fontId="55" fillId="33" borderId="27" xfId="73" applyNumberFormat="1" applyFont="1" applyFill="1" applyBorder="1" applyAlignment="1">
      <alignment horizontal="right" vertical="center"/>
    </xf>
    <xf numFmtId="185" fontId="55" fillId="33" borderId="15" xfId="0" applyNumberFormat="1" applyFont="1" applyFill="1" applyBorder="1" applyAlignment="1">
      <alignment horizontal="right"/>
    </xf>
    <xf numFmtId="185" fontId="54" fillId="0" borderId="15" xfId="73" applyNumberFormat="1" applyFont="1" applyFill="1" applyBorder="1" applyAlignment="1" applyProtection="1">
      <alignment horizontal="right" vertical="center"/>
      <protection locked="0"/>
    </xf>
    <xf numFmtId="185" fontId="55" fillId="0" borderId="15" xfId="73" applyNumberFormat="1" applyFont="1" applyBorder="1" applyAlignment="1">
      <alignment horizontal="right" vertical="center"/>
    </xf>
    <xf numFmtId="185" fontId="54" fillId="0" borderId="15" xfId="73" applyNumberFormat="1" applyFont="1" applyBorder="1" applyAlignment="1">
      <alignment horizontal="right" vertical="center"/>
    </xf>
    <xf numFmtId="185" fontId="64" fillId="0" borderId="15" xfId="73" applyNumberFormat="1" applyFont="1" applyFill="1" applyBorder="1" applyAlignment="1" applyProtection="1">
      <alignment horizontal="right" vertical="center"/>
      <protection locked="0"/>
    </xf>
    <xf numFmtId="185" fontId="64" fillId="0" borderId="15" xfId="0" applyNumberFormat="1" applyFont="1" applyFill="1" applyBorder="1" applyAlignment="1" applyProtection="1">
      <alignment horizontal="right"/>
      <protection locked="0"/>
    </xf>
    <xf numFmtId="185" fontId="64" fillId="0" borderId="15" xfId="72" applyNumberFormat="1" applyFont="1" applyBorder="1" applyProtection="1"/>
    <xf numFmtId="185" fontId="55" fillId="0" borderId="15" xfId="73" applyNumberFormat="1" applyFont="1" applyFill="1" applyBorder="1" applyAlignment="1" applyProtection="1">
      <alignment horizontal="right" vertical="center"/>
      <protection locked="0"/>
    </xf>
    <xf numFmtId="185" fontId="64" fillId="0" borderId="55" xfId="73" applyNumberFormat="1" applyFont="1" applyFill="1" applyBorder="1" applyAlignment="1" applyProtection="1">
      <alignment horizontal="right" vertical="center"/>
      <protection locked="0"/>
    </xf>
    <xf numFmtId="185" fontId="55" fillId="34" borderId="26" xfId="73" applyNumberFormat="1" applyFont="1" applyFill="1" applyBorder="1" applyAlignment="1">
      <alignment horizontal="right" vertical="center"/>
    </xf>
    <xf numFmtId="185" fontId="59" fillId="37" borderId="0" xfId="0" applyNumberFormat="1" applyFont="1" applyFill="1">
      <alignment vertical="top"/>
    </xf>
    <xf numFmtId="185" fontId="59" fillId="0" borderId="0" xfId="0" applyNumberFormat="1" applyFont="1">
      <alignment vertical="top"/>
    </xf>
    <xf numFmtId="185" fontId="55" fillId="0" borderId="20" xfId="73" applyNumberFormat="1" applyFont="1" applyFill="1" applyBorder="1" applyAlignment="1">
      <alignment horizontal="right" vertical="center"/>
    </xf>
    <xf numFmtId="185" fontId="55" fillId="0" borderId="28" xfId="73" applyNumberFormat="1" applyFont="1" applyFill="1" applyBorder="1" applyAlignment="1">
      <alignment horizontal="right" vertical="center"/>
    </xf>
    <xf numFmtId="185" fontId="55" fillId="33" borderId="56" xfId="73" applyNumberFormat="1" applyFont="1" applyFill="1" applyBorder="1" applyAlignment="1">
      <alignment horizontal="right" vertical="center"/>
    </xf>
    <xf numFmtId="185" fontId="55" fillId="33" borderId="27" xfId="0" applyNumberFormat="1" applyFont="1" applyFill="1" applyBorder="1" applyAlignment="1">
      <alignment horizontal="right"/>
    </xf>
    <xf numFmtId="185" fontId="54" fillId="0" borderId="15" xfId="73" applyNumberFormat="1" applyFont="1" applyFill="1" applyBorder="1" applyAlignment="1">
      <alignment horizontal="right" vertical="center"/>
    </xf>
    <xf numFmtId="185" fontId="64" fillId="0" borderId="15" xfId="73" applyNumberFormat="1" applyFont="1" applyFill="1" applyBorder="1" applyAlignment="1">
      <alignment horizontal="right" vertical="center"/>
    </xf>
    <xf numFmtId="185" fontId="55" fillId="0" borderId="15" xfId="73" applyNumberFormat="1" applyFont="1" applyFill="1" applyBorder="1" applyAlignment="1">
      <alignment horizontal="right" vertical="center"/>
    </xf>
    <xf numFmtId="185" fontId="64" fillId="0" borderId="55" xfId="73" applyNumberFormat="1" applyFont="1" applyFill="1" applyBorder="1" applyAlignment="1">
      <alignment horizontal="right" vertical="center"/>
    </xf>
    <xf numFmtId="185" fontId="55" fillId="33" borderId="20" xfId="0" applyNumberFormat="1" applyFont="1" applyFill="1" applyBorder="1">
      <alignment vertical="top"/>
    </xf>
    <xf numFmtId="185" fontId="55" fillId="33" borderId="27" xfId="0" applyNumberFormat="1" applyFont="1" applyFill="1" applyBorder="1">
      <alignment vertical="top"/>
    </xf>
    <xf numFmtId="185" fontId="55" fillId="33" borderId="15" xfId="0" applyNumberFormat="1" applyFont="1" applyFill="1" applyBorder="1">
      <alignment vertical="top"/>
    </xf>
    <xf numFmtId="185" fontId="58" fillId="0" borderId="0" xfId="0" applyNumberFormat="1" applyFont="1" applyFill="1" applyAlignment="1">
      <alignment horizontal="centerContinuous"/>
    </xf>
    <xf numFmtId="185" fontId="54" fillId="0" borderId="0" xfId="92" applyNumberFormat="1" applyFont="1"/>
    <xf numFmtId="185" fontId="60" fillId="31" borderId="23" xfId="92" applyNumberFormat="1" applyFont="1" applyFill="1" applyBorder="1" applyAlignment="1">
      <alignment horizontal="center" vertical="center" wrapText="1"/>
    </xf>
    <xf numFmtId="185" fontId="55" fillId="0" borderId="20" xfId="92" applyNumberFormat="1" applyFont="1" applyBorder="1" applyAlignment="1">
      <alignment horizontal="right"/>
    </xf>
    <xf numFmtId="185" fontId="54" fillId="0" borderId="20" xfId="92" applyNumberFormat="1" applyFont="1" applyBorder="1" applyAlignment="1">
      <alignment horizontal="right"/>
    </xf>
    <xf numFmtId="185" fontId="64" fillId="0" borderId="20" xfId="92" applyNumberFormat="1" applyFont="1" applyBorder="1" applyAlignment="1">
      <alignment horizontal="right"/>
    </xf>
    <xf numFmtId="185" fontId="64" fillId="0" borderId="20" xfId="92" applyNumberFormat="1" applyFont="1" applyBorder="1" applyAlignment="1" applyProtection="1">
      <alignment horizontal="right"/>
      <protection locked="0"/>
    </xf>
    <xf numFmtId="185" fontId="54" fillId="0" borderId="20" xfId="92" applyNumberFormat="1" applyFont="1" applyBorder="1" applyAlignment="1" applyProtection="1">
      <alignment horizontal="right"/>
      <protection locked="0"/>
    </xf>
    <xf numFmtId="185" fontId="55" fillId="0" borderId="28" xfId="92" applyNumberFormat="1" applyFont="1" applyBorder="1" applyAlignment="1" applyProtection="1">
      <alignment horizontal="right"/>
      <protection locked="0"/>
    </xf>
    <xf numFmtId="185" fontId="54" fillId="0" borderId="28" xfId="92" applyNumberFormat="1" applyFont="1" applyBorder="1" applyAlignment="1" applyProtection="1">
      <alignment horizontal="right"/>
      <protection locked="0"/>
    </xf>
    <xf numFmtId="185" fontId="64" fillId="0" borderId="28" xfId="92" applyNumberFormat="1" applyFont="1" applyBorder="1" applyAlignment="1" applyProtection="1">
      <alignment horizontal="right"/>
      <protection locked="0"/>
    </xf>
    <xf numFmtId="185" fontId="64" fillId="0" borderId="31" xfId="92" applyNumberFormat="1" applyFont="1" applyBorder="1" applyAlignment="1">
      <alignment horizontal="right"/>
    </xf>
    <xf numFmtId="185" fontId="55" fillId="0" borderId="33" xfId="92" applyNumberFormat="1" applyFont="1" applyBorder="1"/>
    <xf numFmtId="185" fontId="55" fillId="33" borderId="15" xfId="92" applyNumberFormat="1" applyFont="1" applyFill="1" applyBorder="1" applyAlignment="1">
      <alignment horizontal="right"/>
    </xf>
    <xf numFmtId="185" fontId="54" fillId="0" borderId="15" xfId="73" applyNumberFormat="1" applyFont="1" applyBorder="1" applyAlignment="1" applyProtection="1">
      <alignment horizontal="right" vertical="center"/>
      <protection locked="0"/>
    </xf>
    <xf numFmtId="185" fontId="55" fillId="0" borderId="15" xfId="73" applyNumberFormat="1" applyFont="1" applyBorder="1" applyAlignment="1" applyProtection="1">
      <alignment horizontal="right" vertical="center"/>
      <protection locked="0"/>
    </xf>
    <xf numFmtId="185" fontId="55" fillId="0" borderId="15" xfId="92" applyNumberFormat="1" applyFont="1" applyBorder="1" applyAlignment="1" applyProtection="1">
      <alignment horizontal="right"/>
      <protection locked="0"/>
    </xf>
    <xf numFmtId="185" fontId="55" fillId="0" borderId="15" xfId="93" applyNumberFormat="1" applyFont="1" applyBorder="1"/>
    <xf numFmtId="185" fontId="64" fillId="0" borderId="15" xfId="73" applyNumberFormat="1" applyFont="1" applyBorder="1" applyAlignment="1" applyProtection="1">
      <alignment horizontal="right" vertical="center"/>
      <protection locked="0"/>
    </xf>
    <xf numFmtId="185" fontId="55" fillId="0" borderId="55" xfId="73" applyNumberFormat="1" applyFont="1" applyBorder="1" applyAlignment="1" applyProtection="1">
      <alignment horizontal="right" vertical="center"/>
      <protection locked="0"/>
    </xf>
    <xf numFmtId="185" fontId="59" fillId="37" borderId="0" xfId="92" applyNumberFormat="1" applyFont="1" applyFill="1"/>
    <xf numFmtId="185" fontId="59" fillId="0" borderId="0" xfId="92" applyNumberFormat="1" applyFont="1"/>
    <xf numFmtId="185" fontId="55" fillId="0" borderId="20" xfId="73" applyNumberFormat="1" applyFont="1" applyBorder="1" applyAlignment="1">
      <alignment horizontal="right" vertical="center"/>
    </xf>
    <xf numFmtId="185" fontId="64" fillId="0" borderId="20" xfId="73" applyNumberFormat="1" applyFont="1" applyBorder="1" applyAlignment="1">
      <alignment horizontal="right" vertical="center"/>
    </xf>
    <xf numFmtId="185" fontId="64" fillId="0" borderId="31" xfId="73" applyNumberFormat="1" applyFont="1" applyBorder="1" applyAlignment="1">
      <alignment horizontal="right" vertical="center"/>
    </xf>
    <xf numFmtId="185" fontId="55" fillId="33" borderId="27" xfId="92" applyNumberFormat="1" applyFont="1" applyFill="1" applyBorder="1" applyAlignment="1">
      <alignment horizontal="right"/>
    </xf>
    <xf numFmtId="185" fontId="64" fillId="0" borderId="15" xfId="73" applyNumberFormat="1" applyFont="1" applyBorder="1" applyAlignment="1">
      <alignment horizontal="right" vertical="center"/>
    </xf>
    <xf numFmtId="185" fontId="58" fillId="0" borderId="0" xfId="92" applyNumberFormat="1" applyFont="1" applyAlignment="1">
      <alignment horizontal="centerContinuous"/>
    </xf>
    <xf numFmtId="184" fontId="46" fillId="42" borderId="0" xfId="94" applyFont="1" applyFill="1" applyBorder="1">
      <alignment vertical="top"/>
    </xf>
    <xf numFmtId="185" fontId="54" fillId="42" borderId="20" xfId="0" applyNumberFormat="1" applyFont="1" applyFill="1" applyBorder="1" applyAlignment="1">
      <alignment horizontal="right"/>
    </xf>
    <xf numFmtId="185" fontId="54" fillId="42" borderId="28" xfId="0" applyNumberFormat="1" applyFont="1" applyFill="1" applyBorder="1" applyAlignment="1" applyProtection="1">
      <alignment horizontal="right"/>
      <protection locked="0"/>
    </xf>
    <xf numFmtId="185" fontId="59" fillId="0" borderId="0" xfId="0" applyNumberFormat="1" applyFont="1" applyFill="1">
      <alignment vertical="top"/>
    </xf>
    <xf numFmtId="1" fontId="59" fillId="0" borderId="0" xfId="0" applyNumberFormat="1" applyFont="1" applyFill="1">
      <alignment vertical="top"/>
    </xf>
    <xf numFmtId="185" fontId="54" fillId="42" borderId="15" xfId="73" applyNumberFormat="1" applyFont="1" applyFill="1" applyBorder="1" applyAlignment="1">
      <alignment horizontal="right" vertical="center"/>
    </xf>
    <xf numFmtId="185" fontId="54" fillId="41" borderId="20" xfId="0" applyNumberFormat="1" applyFont="1" applyFill="1" applyBorder="1" applyAlignment="1">
      <alignment horizontal="right"/>
    </xf>
    <xf numFmtId="190" fontId="54" fillId="0" borderId="20" xfId="0" applyNumberFormat="1" applyFont="1" applyFill="1" applyBorder="1" applyAlignment="1">
      <alignment horizontal="right"/>
    </xf>
    <xf numFmtId="185" fontId="54" fillId="0" borderId="20" xfId="92" applyNumberFormat="1" applyFont="1" applyFill="1" applyBorder="1" applyAlignment="1">
      <alignment horizontal="right"/>
    </xf>
    <xf numFmtId="185" fontId="54" fillId="41" borderId="20" xfId="92" applyNumberFormat="1" applyFont="1" applyFill="1" applyBorder="1" applyAlignment="1">
      <alignment horizontal="right"/>
    </xf>
    <xf numFmtId="185" fontId="55" fillId="43" borderId="20" xfId="73" applyNumberFormat="1" applyFont="1" applyFill="1" applyBorder="1" applyAlignment="1">
      <alignment horizontal="right" vertical="center"/>
    </xf>
    <xf numFmtId="185" fontId="54" fillId="41" borderId="28" xfId="0" applyNumberFormat="1" applyFont="1" applyFill="1" applyBorder="1" applyAlignment="1" applyProtection="1">
      <alignment horizontal="right"/>
      <protection locked="0"/>
    </xf>
    <xf numFmtId="184" fontId="59" fillId="0" borderId="0" xfId="94" applyFont="1" applyFill="1">
      <alignment vertical="top"/>
    </xf>
    <xf numFmtId="185" fontId="59" fillId="0" borderId="0" xfId="0" applyFont="1" applyFill="1">
      <alignment vertical="top"/>
    </xf>
    <xf numFmtId="0" fontId="59" fillId="0" borderId="0" xfId="92" applyFont="1" applyFill="1"/>
    <xf numFmtId="185" fontId="59" fillId="0" borderId="0" xfId="92" applyNumberFormat="1" applyFont="1" applyFill="1"/>
    <xf numFmtId="1" fontId="59" fillId="0" borderId="0" xfId="92" applyNumberFormat="1" applyFont="1" applyFill="1"/>
    <xf numFmtId="0" fontId="55" fillId="0" borderId="0" xfId="92" applyFont="1" applyFill="1"/>
    <xf numFmtId="185" fontId="54" fillId="0" borderId="0" xfId="92" applyNumberFormat="1" applyFont="1" applyFill="1"/>
    <xf numFmtId="0" fontId="54" fillId="0" borderId="0" xfId="92" applyFont="1" applyFill="1"/>
    <xf numFmtId="4" fontId="55" fillId="34" borderId="26" xfId="73" applyNumberFormat="1" applyFont="1" applyFill="1" applyBorder="1" applyAlignment="1">
      <alignment horizontal="right" vertical="center"/>
    </xf>
    <xf numFmtId="4" fontId="55" fillId="0" borderId="15" xfId="73" applyNumberFormat="1" applyFont="1" applyFill="1" applyBorder="1" applyAlignment="1" applyProtection="1">
      <alignment horizontal="right" vertical="center"/>
      <protection locked="0"/>
    </xf>
    <xf numFmtId="4" fontId="55" fillId="0" borderId="15" xfId="73" applyNumberFormat="1" applyFont="1" applyFill="1" applyBorder="1" applyAlignment="1">
      <alignment horizontal="right" vertical="center"/>
    </xf>
    <xf numFmtId="4" fontId="55" fillId="0" borderId="15" xfId="73" applyNumberFormat="1" applyFont="1" applyBorder="1" applyAlignment="1">
      <alignment horizontal="right" vertical="center"/>
    </xf>
    <xf numFmtId="184" fontId="63" fillId="0" borderId="0" xfId="94" applyFont="1" applyFill="1" applyBorder="1">
      <alignment vertical="top"/>
    </xf>
    <xf numFmtId="190" fontId="55" fillId="34" borderId="26" xfId="73" applyNumberFormat="1" applyFont="1" applyFill="1" applyBorder="1" applyAlignment="1">
      <alignment horizontal="right" vertical="center"/>
    </xf>
    <xf numFmtId="190" fontId="59" fillId="0" borderId="0" xfId="0" applyNumberFormat="1" applyFont="1" applyFill="1">
      <alignment vertical="top"/>
    </xf>
    <xf numFmtId="3" fontId="55" fillId="0" borderId="15" xfId="0" applyNumberFormat="1" applyFont="1" applyFill="1" applyBorder="1" applyAlignment="1" applyProtection="1">
      <alignment horizontal="right"/>
      <protection locked="0"/>
    </xf>
    <xf numFmtId="3" fontId="55" fillId="0" borderId="55" xfId="73" applyNumberFormat="1" applyFont="1" applyFill="1" applyBorder="1" applyAlignment="1">
      <alignment horizontal="right" vertical="center"/>
    </xf>
    <xf numFmtId="185" fontId="54" fillId="42" borderId="0" xfId="0" applyFont="1" applyFill="1">
      <alignment vertical="top"/>
    </xf>
    <xf numFmtId="3" fontId="55" fillId="0" borderId="15" xfId="0" applyNumberFormat="1" applyFont="1" applyFill="1" applyBorder="1">
      <alignment vertical="top"/>
    </xf>
    <xf numFmtId="3" fontId="55" fillId="0" borderId="17" xfId="73" applyNumberFormat="1" applyFont="1" applyFill="1" applyBorder="1" applyAlignment="1">
      <alignment horizontal="right" vertical="center"/>
    </xf>
    <xf numFmtId="0" fontId="55" fillId="0" borderId="33" xfId="92" applyNumberFormat="1" applyFont="1" applyBorder="1"/>
    <xf numFmtId="4" fontId="55" fillId="0" borderId="21" xfId="73" applyNumberFormat="1" applyFont="1" applyBorder="1" applyAlignment="1">
      <alignment horizontal="right" vertical="center"/>
    </xf>
    <xf numFmtId="4" fontId="55" fillId="0" borderId="22" xfId="73" applyNumberFormat="1" applyFont="1" applyBorder="1" applyAlignment="1">
      <alignment horizontal="right" vertical="center"/>
    </xf>
    <xf numFmtId="185" fontId="53" fillId="0" borderId="48" xfId="0" applyFont="1" applyFill="1" applyBorder="1" applyAlignment="1">
      <alignment horizontal="center" vertical="center"/>
    </xf>
    <xf numFmtId="185" fontId="47" fillId="30" borderId="10" xfId="0" applyFont="1" applyFill="1" applyBorder="1" applyAlignment="1">
      <alignment horizontal="center" vertical="center"/>
    </xf>
    <xf numFmtId="185" fontId="42" fillId="31" borderId="27" xfId="0" applyFont="1" applyFill="1" applyBorder="1" applyAlignment="1">
      <alignment horizontal="center" vertical="center"/>
    </xf>
    <xf numFmtId="185" fontId="42" fillId="31" borderId="15" xfId="0" applyFont="1" applyFill="1" applyBorder="1" applyAlignment="1">
      <alignment horizontal="center" vertical="center"/>
    </xf>
    <xf numFmtId="185" fontId="58" fillId="0" borderId="0" xfId="0" applyFont="1" applyFill="1" applyAlignment="1">
      <alignment horizontal="center"/>
    </xf>
    <xf numFmtId="185" fontId="60" fillId="31" borderId="27" xfId="0" applyFont="1" applyFill="1" applyBorder="1" applyAlignment="1">
      <alignment horizontal="center" vertical="center"/>
    </xf>
    <xf numFmtId="185" fontId="60" fillId="31" borderId="15" xfId="0" applyFont="1" applyFill="1" applyBorder="1" applyAlignment="1">
      <alignment horizontal="center" vertical="center"/>
    </xf>
    <xf numFmtId="185" fontId="60" fillId="31" borderId="32" xfId="0" applyFont="1" applyFill="1" applyBorder="1" applyAlignment="1">
      <alignment horizontal="center" vertical="center"/>
    </xf>
    <xf numFmtId="185" fontId="60" fillId="31" borderId="33" xfId="0" applyFont="1" applyFill="1" applyBorder="1" applyAlignment="1">
      <alignment horizontal="center" vertical="center"/>
    </xf>
    <xf numFmtId="185" fontId="60" fillId="31" borderId="34" xfId="0" applyFont="1" applyFill="1" applyBorder="1" applyAlignment="1">
      <alignment horizontal="center" vertical="center"/>
    </xf>
    <xf numFmtId="185" fontId="57" fillId="0" borderId="48" xfId="0" applyFont="1" applyFill="1" applyBorder="1" applyAlignment="1">
      <alignment horizontal="center" vertical="center"/>
    </xf>
    <xf numFmtId="0" fontId="57" fillId="0" borderId="48" xfId="92" applyFont="1" applyBorder="1" applyAlignment="1">
      <alignment horizontal="center" vertical="center"/>
    </xf>
    <xf numFmtId="0" fontId="58" fillId="0" borderId="0" xfId="92" applyFont="1" applyAlignment="1">
      <alignment horizontal="center"/>
    </xf>
    <xf numFmtId="0" fontId="60" fillId="31" borderId="27" xfId="92" applyFont="1" applyFill="1" applyBorder="1" applyAlignment="1">
      <alignment horizontal="center" vertical="center"/>
    </xf>
    <xf numFmtId="0" fontId="60" fillId="31" borderId="15" xfId="92" applyFont="1" applyFill="1" applyBorder="1" applyAlignment="1">
      <alignment horizontal="center" vertical="center"/>
    </xf>
    <xf numFmtId="0" fontId="60" fillId="31" borderId="32" xfId="92" applyFont="1" applyFill="1" applyBorder="1" applyAlignment="1">
      <alignment horizontal="center" vertical="center"/>
    </xf>
    <xf numFmtId="0" fontId="60" fillId="31" borderId="33" xfId="92" applyFont="1" applyFill="1" applyBorder="1" applyAlignment="1">
      <alignment horizontal="center" vertical="center"/>
    </xf>
    <xf numFmtId="0" fontId="60" fillId="31" borderId="34" xfId="92" applyFont="1" applyFill="1" applyBorder="1" applyAlignment="1">
      <alignment horizontal="center" vertical="center"/>
    </xf>
    <xf numFmtId="185" fontId="42" fillId="31" borderId="38" xfId="0" applyFont="1" applyFill="1" applyBorder="1" applyAlignment="1">
      <alignment horizontal="center" vertical="center" wrapText="1"/>
    </xf>
    <xf numFmtId="185" fontId="42" fillId="31" borderId="44" xfId="0" applyFont="1" applyFill="1" applyBorder="1" applyAlignment="1">
      <alignment horizontal="center" vertical="center" wrapText="1"/>
    </xf>
    <xf numFmtId="185" fontId="42" fillId="31" borderId="45" xfId="0" applyFont="1" applyFill="1" applyBorder="1" applyAlignment="1">
      <alignment horizontal="center" vertical="center" wrapText="1"/>
    </xf>
    <xf numFmtId="185" fontId="42" fillId="31" borderId="38" xfId="0" applyFont="1" applyFill="1" applyBorder="1" applyAlignment="1">
      <alignment horizontal="center" vertical="center"/>
    </xf>
    <xf numFmtId="185" fontId="42" fillId="31" borderId="35" xfId="0" applyFont="1" applyFill="1" applyBorder="1" applyAlignment="1">
      <alignment horizontal="center" vertical="center"/>
    </xf>
    <xf numFmtId="185" fontId="42" fillId="31" borderId="37" xfId="0" applyFont="1" applyFill="1" applyBorder="1" applyAlignment="1">
      <alignment horizontal="center" vertical="center" wrapText="1"/>
    </xf>
    <xf numFmtId="185" fontId="42" fillId="31" borderId="5" xfId="0" applyFont="1" applyFill="1" applyBorder="1" applyAlignment="1">
      <alignment horizontal="center" vertical="center" wrapText="1"/>
    </xf>
    <xf numFmtId="185" fontId="42" fillId="31" borderId="46" xfId="0" applyFont="1" applyFill="1" applyBorder="1" applyAlignment="1">
      <alignment horizontal="center" vertical="center" wrapText="1"/>
    </xf>
    <xf numFmtId="185" fontId="46" fillId="0" borderId="39" xfId="0" applyFont="1" applyFill="1" applyBorder="1" applyAlignment="1">
      <alignment horizontal="center" vertical="center" wrapText="1"/>
    </xf>
    <xf numFmtId="185" fontId="46" fillId="0" borderId="47" xfId="0" applyFont="1" applyFill="1" applyBorder="1" applyAlignment="1">
      <alignment horizontal="center" vertical="center" wrapText="1"/>
    </xf>
    <xf numFmtId="185" fontId="45" fillId="0" borderId="0" xfId="0" applyFont="1" applyFill="1" applyAlignment="1">
      <alignment horizontal="center" vertical="center" wrapText="1"/>
    </xf>
    <xf numFmtId="185" fontId="46" fillId="0" borderId="29" xfId="0" applyFont="1" applyFill="1" applyBorder="1" applyAlignment="1">
      <alignment horizontal="center" vertical="center" wrapText="1"/>
    </xf>
    <xf numFmtId="185" fontId="46" fillId="0" borderId="24" xfId="0" applyFont="1" applyFill="1" applyBorder="1" applyAlignment="1">
      <alignment horizontal="center" vertical="center" wrapText="1"/>
    </xf>
    <xf numFmtId="185" fontId="46" fillId="0" borderId="29" xfId="0" applyFont="1" applyFill="1" applyBorder="1" applyAlignment="1">
      <alignment horizontal="center" vertical="center"/>
    </xf>
    <xf numFmtId="185" fontId="46" fillId="0" borderId="24" xfId="0" applyFont="1" applyFill="1" applyBorder="1" applyAlignment="1">
      <alignment horizontal="center" vertical="center"/>
    </xf>
    <xf numFmtId="185" fontId="52" fillId="0" borderId="39" xfId="0" applyFont="1" applyFill="1" applyBorder="1" applyAlignment="1">
      <alignment horizontal="center" vertical="center"/>
    </xf>
    <xf numFmtId="185" fontId="52" fillId="0" borderId="6" xfId="0" applyFont="1" applyFill="1" applyBorder="1" applyAlignment="1">
      <alignment horizontal="center" vertical="center"/>
    </xf>
    <xf numFmtId="185" fontId="52" fillId="0" borderId="47" xfId="0" applyFont="1" applyFill="1" applyBorder="1" applyAlignment="1">
      <alignment horizontal="center" vertical="center"/>
    </xf>
    <xf numFmtId="185" fontId="46" fillId="0" borderId="10" xfId="0" applyFont="1" applyBorder="1" applyAlignment="1">
      <alignment horizontal="center"/>
    </xf>
    <xf numFmtId="185" fontId="54" fillId="42" borderId="20" xfId="92" applyNumberFormat="1" applyFont="1" applyFill="1" applyBorder="1" applyAlignment="1">
      <alignment horizontal="right"/>
    </xf>
  </cellXfs>
  <cellStyles count="9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75" xfId="19" xr:uid="{00000000-0005-0000-0000-000012000000}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ÅëÈ­ [0]_±âÅ¸" xfId="26" xr:uid="{00000000-0005-0000-0000-000019000000}"/>
    <cellStyle name="ÅëÈ­_±âÅ¸" xfId="27" xr:uid="{00000000-0005-0000-0000-00001A000000}"/>
    <cellStyle name="args.style" xfId="28" xr:uid="{00000000-0005-0000-0000-00001B000000}"/>
    <cellStyle name="ÄÞ¸¶ [0]_±âÅ¸" xfId="29" xr:uid="{00000000-0005-0000-0000-00001C000000}"/>
    <cellStyle name="ÄÞ¸¶_±âÅ¸" xfId="30" xr:uid="{00000000-0005-0000-0000-00001D000000}"/>
    <cellStyle name="Bad" xfId="31" builtinId="27" customBuiltin="1"/>
    <cellStyle name="Ç¥ÁØ_¿¬°£´©°è¿¹»ó" xfId="32" xr:uid="{00000000-0005-0000-0000-00001F000000}"/>
    <cellStyle name="Calc Currency (0)" xfId="33" xr:uid="{00000000-0005-0000-0000-000020000000}"/>
    <cellStyle name="Calculation" xfId="34" builtinId="22" customBuiltin="1"/>
    <cellStyle name="Check Cell" xfId="35" builtinId="23" customBuiltin="1"/>
    <cellStyle name="Comma  - Style1" xfId="36" xr:uid="{00000000-0005-0000-0000-000023000000}"/>
    <cellStyle name="Comma  - Style2" xfId="37" xr:uid="{00000000-0005-0000-0000-000024000000}"/>
    <cellStyle name="Comma  - Style3" xfId="38" xr:uid="{00000000-0005-0000-0000-000025000000}"/>
    <cellStyle name="Comma  - Style4" xfId="39" xr:uid="{00000000-0005-0000-0000-000026000000}"/>
    <cellStyle name="Comma  - Style5" xfId="40" xr:uid="{00000000-0005-0000-0000-000027000000}"/>
    <cellStyle name="Comma  - Style6" xfId="41" xr:uid="{00000000-0005-0000-0000-000028000000}"/>
    <cellStyle name="Comma  - Style7" xfId="42" xr:uid="{00000000-0005-0000-0000-000029000000}"/>
    <cellStyle name="Comma  - Style8" xfId="43" xr:uid="{00000000-0005-0000-0000-00002A000000}"/>
    <cellStyle name="Copied" xfId="44" xr:uid="{00000000-0005-0000-0000-00002B000000}"/>
    <cellStyle name="COST1" xfId="45" xr:uid="{00000000-0005-0000-0000-00002C000000}"/>
    <cellStyle name="date" xfId="46" xr:uid="{00000000-0005-0000-0000-00002D000000}"/>
    <cellStyle name="DateLong" xfId="96" xr:uid="{20605F9A-70B7-4605-BC0B-4594492DC08B}"/>
    <cellStyle name="DateShort" xfId="97" xr:uid="{327E8DDD-E79A-43C7-91D1-1C3C01BA10AC}"/>
    <cellStyle name="Entered" xfId="47" xr:uid="{00000000-0005-0000-0000-00002E000000}"/>
    <cellStyle name="Euro" xfId="48" xr:uid="{00000000-0005-0000-0000-00002F000000}"/>
    <cellStyle name="Explanatory Text" xfId="49" builtinId="53" customBuiltin="1"/>
    <cellStyle name="Factor" xfId="95" xr:uid="{5A372381-FEAD-46BA-836B-C7C39178B139}"/>
    <cellStyle name="Formula" xfId="50" xr:uid="{00000000-0005-0000-0000-000031000000}"/>
    <cellStyle name="Good" xfId="51" builtinId="26" customBuiltin="1"/>
    <cellStyle name="Grey" xfId="52" xr:uid="{00000000-0005-0000-0000-000033000000}"/>
    <cellStyle name="Header1" xfId="53" xr:uid="{00000000-0005-0000-0000-000034000000}"/>
    <cellStyle name="Header2" xfId="54" xr:uid="{00000000-0005-0000-0000-000035000000}"/>
    <cellStyle name="Heading 1" xfId="55" builtinId="16" customBuiltin="1"/>
    <cellStyle name="Heading 2" xfId="56" builtinId="17" customBuiltin="1"/>
    <cellStyle name="Heading 3" xfId="57" builtinId="18" customBuiltin="1"/>
    <cellStyle name="Heading 4" xfId="58" builtinId="19" customBuiltin="1"/>
    <cellStyle name="Hypertextový odkaz" xfId="59" xr:uid="{00000000-0005-0000-0000-00003A000000}"/>
    <cellStyle name="Input" xfId="60" builtinId="20" customBuiltin="1"/>
    <cellStyle name="Input [yellow]" xfId="61" xr:uid="{00000000-0005-0000-0000-00003C000000}"/>
    <cellStyle name="Input Cells" xfId="62" xr:uid="{00000000-0005-0000-0000-00003D000000}"/>
    <cellStyle name="Linked Cell" xfId="63" builtinId="24" customBuiltin="1"/>
    <cellStyle name="Linked Cells" xfId="64" xr:uid="{00000000-0005-0000-0000-00003F000000}"/>
    <cellStyle name="Milliers [0]_!!!GO" xfId="65" xr:uid="{00000000-0005-0000-0000-000040000000}"/>
    <cellStyle name="Milliers_!!!GO" xfId="66" xr:uid="{00000000-0005-0000-0000-000041000000}"/>
    <cellStyle name="Monétaire [0]_!!!GO" xfId="67" xr:uid="{00000000-0005-0000-0000-000042000000}"/>
    <cellStyle name="Monétaire_!!!GO" xfId="68" xr:uid="{00000000-0005-0000-0000-000043000000}"/>
    <cellStyle name="Neutral" xfId="69" builtinId="28" customBuiltin="1"/>
    <cellStyle name="no dec" xfId="70" xr:uid="{00000000-0005-0000-0000-000045000000}"/>
    <cellStyle name="Normal" xfId="0" builtinId="0" customBuiltin="1"/>
    <cellStyle name="Normal - Style1" xfId="71" xr:uid="{00000000-0005-0000-0000-000047000000}"/>
    <cellStyle name="Normal 2" xfId="72" xr:uid="{00000000-0005-0000-0000-000048000000}"/>
    <cellStyle name="Normal 2 2" xfId="93" xr:uid="{27AE969B-0972-4310-AEB7-428951F00CAD}"/>
    <cellStyle name="Normal 3" xfId="92" xr:uid="{15BF913E-317D-4EFA-B7DA-D244C93B6F88}"/>
    <cellStyle name="Normal_FORMATS 5 YEAR ALOKE" xfId="73" xr:uid="{00000000-0005-0000-0000-000049000000}"/>
    <cellStyle name="Note" xfId="74" builtinId="10" customBuiltin="1"/>
    <cellStyle name="Œ…‹æØ‚è [0.00]_Region Orders (2)" xfId="75" xr:uid="{00000000-0005-0000-0000-00004B000000}"/>
    <cellStyle name="Œ…‹æØ‚è_Region Orders (2)" xfId="76" xr:uid="{00000000-0005-0000-0000-00004C000000}"/>
    <cellStyle name="Output" xfId="77" builtinId="21" customBuiltin="1"/>
    <cellStyle name="per.style" xfId="78" xr:uid="{00000000-0005-0000-0000-00004E000000}"/>
    <cellStyle name="Percent" xfId="94" builtinId="5" customBuiltin="1"/>
    <cellStyle name="Percent [2]" xfId="79" xr:uid="{00000000-0005-0000-0000-00004F000000}"/>
    <cellStyle name="Percent 2" xfId="91" xr:uid="{00000000-0005-0000-0000-000050000000}"/>
    <cellStyle name="Popis" xfId="80" xr:uid="{00000000-0005-0000-0000-000051000000}"/>
    <cellStyle name="pricing" xfId="81" xr:uid="{00000000-0005-0000-0000-000052000000}"/>
    <cellStyle name="PSChar" xfId="82" xr:uid="{00000000-0005-0000-0000-000053000000}"/>
    <cellStyle name="RevList" xfId="83" xr:uid="{00000000-0005-0000-0000-000054000000}"/>
    <cellStyle name="Sledovaný hypertextový odkaz" xfId="84" xr:uid="{00000000-0005-0000-0000-000055000000}"/>
    <cellStyle name="Standard_BS14" xfId="85" xr:uid="{00000000-0005-0000-0000-000056000000}"/>
    <cellStyle name="Style 1" xfId="86" xr:uid="{00000000-0005-0000-0000-000057000000}"/>
    <cellStyle name="Subtotal" xfId="87" xr:uid="{00000000-0005-0000-0000-000058000000}"/>
    <cellStyle name="Title" xfId="88" builtinId="15" customBuiltin="1"/>
    <cellStyle name="Total" xfId="89" builtinId="25" customBuiltin="1"/>
    <cellStyle name="Warning Text" xfId="90" builtinId="11" customBuiltin="1"/>
    <cellStyle name="Year" xfId="98" xr:uid="{3EC221EA-BBC1-475B-B28C-0B35747852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KPATHI/JAO-2/ARR_2006-07/Revenue/Non-Tariff_Incom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clavalin\c\1-Apseb\ST-Studies\2002\400kV-Evac\Data\2002-400kVDA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gannadh\c\1\Sub-Ld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PSPDCL/My%20Documents/LF%20&amp;%20Resource%20Plan-APERC/APTransco%20Meeting%2009-06-08/Dist-ivestments/Dist-Ivst-Planning-202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Documents%20and%20Settings\APSPDCL\My%20Documents\LF%20&amp;%20Resource%20Plan-APERC\APTransco%20Meeting%2009-06-08\Dist-ivestments\Dist-Ivst-Planning-202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2\c\Sep2900LC\SSPfix\NewO&amp;M\T&amp;g\Tab2\Lcbp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hok\c\Leastcost%20report\lc%20Scenarios\CHP6RVSDG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Consuners%20&amp;%20Load%20for%205TH%20CP%20revised%2021.03.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Proj_CAGR_DA-v6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TSNPDCL%20projections%20sales__Da-v11%20Ba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LAKPATHI\JAO-2\ARR_2006-07\Revenue\Non-Tariff_Incom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%20High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%20Low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est\c\surplus23feb2k1\Y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gannadh\c\AP-ISHWAR\AP%20Phase%202\Load%20Forecast-ph2\2K-Dec%20Load%20Forecast\Suport%20Files\EV%20Database%20New%20GD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MYLPS/LPS/Distribution/DistInves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MYLPS\LPS\Distribution\DistInv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. H1_2005-06"/>
      <sheetName val="Sheet1"/>
      <sheetName val="MM"/>
      <sheetName val="NTI "/>
      <sheetName val="customer charges"/>
      <sheetName val="DPS"/>
      <sheetName val="ED"/>
      <sheetName val="ADB"/>
      <sheetName val="KMM"/>
      <sheetName val="KNR"/>
      <sheetName val="NZB"/>
      <sheetName val="WGL"/>
      <sheetName val="NPDCL"/>
      <sheetName val="MMC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_Data"/>
      <sheetName val="Transf."/>
      <sheetName val="Gen_Transf"/>
      <sheetName val="Gen_Trnsf_Max_Thermal"/>
      <sheetName val="Gen_Trnsf_Max_Hydro"/>
      <sheetName val="MaxThrmal-PCA"/>
      <sheetName val="Max Thermal-SS"/>
      <sheetName val="Max Thermal-SS1"/>
      <sheetName val="Max Thermal-ZN1"/>
      <sheetName val="MaxHydro-PCA"/>
      <sheetName val="Max Hydro-SS"/>
      <sheetName val="Max Hydro-SS1"/>
      <sheetName val="Max Hydro-ZN1"/>
      <sheetName val="Bus_ID"/>
      <sheetName val="Imp-Exp"/>
      <sheetName val="Bus Load"/>
      <sheetName val="District"/>
      <sheetName val="Load Incr."/>
      <sheetName val="400kV Ln R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B2" t="str">
            <v>No</v>
          </cell>
          <cell r="C2" t="str">
            <v>NAME</v>
          </cell>
          <cell r="D2" t="str">
            <v>STATION</v>
          </cell>
          <cell r="E2" t="str">
            <v>KV</v>
          </cell>
        </row>
        <row r="3">
          <cell r="B3">
            <v>401</v>
          </cell>
          <cell r="C3" t="str">
            <v>CNP</v>
          </cell>
          <cell r="D3" t="str">
            <v>CHINAKAMPALLI</v>
          </cell>
          <cell r="E3">
            <v>400</v>
          </cell>
        </row>
        <row r="4">
          <cell r="B4">
            <v>402</v>
          </cell>
          <cell r="C4" t="str">
            <v>GHP</v>
          </cell>
          <cell r="D4" t="str">
            <v>GHANAPUR</v>
          </cell>
          <cell r="E4">
            <v>400</v>
          </cell>
        </row>
        <row r="5">
          <cell r="B5">
            <v>403</v>
          </cell>
          <cell r="C5" t="str">
            <v>RST</v>
          </cell>
          <cell r="D5" t="str">
            <v>RAMAGUNDAM-NTPC</v>
          </cell>
          <cell r="E5">
            <v>400</v>
          </cell>
        </row>
        <row r="6">
          <cell r="B6">
            <v>404</v>
          </cell>
          <cell r="C6" t="str">
            <v>TPL</v>
          </cell>
          <cell r="D6" t="str">
            <v>TALLAPALLI</v>
          </cell>
          <cell r="E6">
            <v>400</v>
          </cell>
        </row>
        <row r="7">
          <cell r="B7">
            <v>405</v>
          </cell>
          <cell r="C7" t="str">
            <v>GTN</v>
          </cell>
          <cell r="D7" t="str">
            <v>GOOTY-NTPC</v>
          </cell>
          <cell r="E7">
            <v>400</v>
          </cell>
        </row>
        <row r="8">
          <cell r="B8">
            <v>406</v>
          </cell>
          <cell r="C8" t="str">
            <v>NNA</v>
          </cell>
          <cell r="D8" t="str">
            <v>NUNNA</v>
          </cell>
          <cell r="E8">
            <v>400</v>
          </cell>
        </row>
        <row r="9">
          <cell r="B9">
            <v>407</v>
          </cell>
          <cell r="C9" t="str">
            <v>VSS</v>
          </cell>
          <cell r="D9" t="str">
            <v>VISAKHAPATNAM</v>
          </cell>
          <cell r="E9">
            <v>400</v>
          </cell>
        </row>
        <row r="10">
          <cell r="B10">
            <v>408</v>
          </cell>
          <cell r="C10" t="str">
            <v>KMM</v>
          </cell>
          <cell r="D10" t="str">
            <v>KHAMMAM</v>
          </cell>
          <cell r="E10">
            <v>400</v>
          </cell>
        </row>
        <row r="11">
          <cell r="B11">
            <v>409</v>
          </cell>
          <cell r="C11" t="str">
            <v>SSLB</v>
          </cell>
          <cell r="D11" t="str">
            <v>SRISAILAM LEFT BANK</v>
          </cell>
          <cell r="E11">
            <v>400</v>
          </cell>
        </row>
        <row r="12">
          <cell r="B12">
            <v>410</v>
          </cell>
          <cell r="C12" t="str">
            <v>KNL</v>
          </cell>
          <cell r="D12" t="str">
            <v>KURNOOL</v>
          </cell>
          <cell r="E12">
            <v>400</v>
          </cell>
        </row>
        <row r="13">
          <cell r="B13">
            <v>411</v>
          </cell>
          <cell r="C13" t="str">
            <v>HYD</v>
          </cell>
          <cell r="D13" t="str">
            <v>HYDERABAD APSEB (MAMIDIPALLI)</v>
          </cell>
          <cell r="E13">
            <v>400</v>
          </cell>
        </row>
        <row r="14">
          <cell r="B14">
            <v>412</v>
          </cell>
          <cell r="C14" t="str">
            <v>VZG</v>
          </cell>
          <cell r="D14" t="str">
            <v>VIZAG APSEB</v>
          </cell>
          <cell r="E14">
            <v>400</v>
          </cell>
        </row>
        <row r="15">
          <cell r="B15">
            <v>413</v>
          </cell>
          <cell r="C15" t="str">
            <v>HNPC</v>
          </cell>
          <cell r="D15" t="str">
            <v>HINDUJA HNPC</v>
          </cell>
          <cell r="E15">
            <v>400</v>
          </cell>
        </row>
        <row r="16">
          <cell r="B16">
            <v>414</v>
          </cell>
          <cell r="C16" t="str">
            <v>SMHD</v>
          </cell>
          <cell r="D16" t="str">
            <v>SIMHADRI TPS</v>
          </cell>
          <cell r="E16">
            <v>400</v>
          </cell>
        </row>
        <row r="17">
          <cell r="B17">
            <v>415</v>
          </cell>
          <cell r="C17" t="str">
            <v>PDP</v>
          </cell>
          <cell r="D17" t="str">
            <v>PEDDAPURAM</v>
          </cell>
          <cell r="E17">
            <v>400</v>
          </cell>
        </row>
        <row r="18">
          <cell r="B18">
            <v>416</v>
          </cell>
          <cell r="C18" t="str">
            <v>VMG</v>
          </cell>
          <cell r="D18" t="str">
            <v>VEMAGIRI</v>
          </cell>
          <cell r="E18">
            <v>400</v>
          </cell>
        </row>
        <row r="19">
          <cell r="B19">
            <v>417</v>
          </cell>
          <cell r="C19" t="str">
            <v>HPCL</v>
          </cell>
          <cell r="D19" t="str">
            <v>HINDUSTAN HPCL</v>
          </cell>
          <cell r="E19">
            <v>400</v>
          </cell>
        </row>
        <row r="20">
          <cell r="B20">
            <v>418</v>
          </cell>
          <cell r="C20" t="str">
            <v>BPL</v>
          </cell>
          <cell r="D20" t="str">
            <v>RAMAGUNDAM - BPL</v>
          </cell>
          <cell r="E20">
            <v>400</v>
          </cell>
        </row>
        <row r="21">
          <cell r="B21">
            <v>419</v>
          </cell>
          <cell r="C21" t="str">
            <v>DIC</v>
          </cell>
          <cell r="D21" t="str">
            <v>DICHPALLY</v>
          </cell>
          <cell r="E21">
            <v>400</v>
          </cell>
        </row>
        <row r="22">
          <cell r="B22">
            <v>420</v>
          </cell>
          <cell r="C22" t="str">
            <v>GJWL</v>
          </cell>
          <cell r="D22" t="str">
            <v>GAJWEL</v>
          </cell>
          <cell r="E22">
            <v>400</v>
          </cell>
        </row>
        <row r="23">
          <cell r="B23">
            <v>421</v>
          </cell>
          <cell r="C23" t="str">
            <v>CTR</v>
          </cell>
          <cell r="D23" t="str">
            <v>CHITTOOR</v>
          </cell>
          <cell r="E23">
            <v>400</v>
          </cell>
        </row>
        <row r="24">
          <cell r="B24">
            <v>422</v>
          </cell>
          <cell r="C24" t="str">
            <v>KRSH</v>
          </cell>
          <cell r="D24" t="str">
            <v>KRISHNAPATNAM</v>
          </cell>
          <cell r="E24">
            <v>400</v>
          </cell>
        </row>
        <row r="25">
          <cell r="B25">
            <v>423</v>
          </cell>
          <cell r="C25" t="str">
            <v>KRSH-B</v>
          </cell>
          <cell r="D25" t="str">
            <v>KRISHNAPATNAM-B (BBI)</v>
          </cell>
          <cell r="E25">
            <v>400</v>
          </cell>
        </row>
        <row r="26">
          <cell r="B26">
            <v>424</v>
          </cell>
          <cell r="C26" t="str">
            <v>KRSH-A</v>
          </cell>
          <cell r="D26" t="str">
            <v>KRISHNAPATNAM-A (GVK)</v>
          </cell>
          <cell r="E26">
            <v>400</v>
          </cell>
        </row>
        <row r="27">
          <cell r="B27">
            <v>425</v>
          </cell>
          <cell r="C27" t="str">
            <v>POD</v>
          </cell>
          <cell r="D27" t="str">
            <v>PODILI</v>
          </cell>
          <cell r="E27">
            <v>400</v>
          </cell>
        </row>
        <row r="28">
          <cell r="B28">
            <v>426</v>
          </cell>
          <cell r="C28" t="str">
            <v>KTS</v>
          </cell>
          <cell r="D28" t="str">
            <v>KOTHAGUDEM</v>
          </cell>
          <cell r="E28">
            <v>400</v>
          </cell>
        </row>
        <row r="29">
          <cell r="B29">
            <v>427</v>
          </cell>
          <cell r="C29" t="str">
            <v>VTS</v>
          </cell>
          <cell r="D29" t="str">
            <v>VIJAYAWADA T.P.S.</v>
          </cell>
          <cell r="E29">
            <v>400</v>
          </cell>
        </row>
        <row r="30">
          <cell r="B30">
            <v>428</v>
          </cell>
          <cell r="C30" t="str">
            <v>SS</v>
          </cell>
          <cell r="D30" t="str">
            <v>SRISAILAM</v>
          </cell>
          <cell r="E30">
            <v>400</v>
          </cell>
        </row>
        <row r="31">
          <cell r="B31">
            <v>429</v>
          </cell>
          <cell r="C31" t="str">
            <v>DND</v>
          </cell>
          <cell r="D31" t="str">
            <v>DINDI</v>
          </cell>
          <cell r="E31">
            <v>400</v>
          </cell>
        </row>
        <row r="32">
          <cell r="B32">
            <v>430</v>
          </cell>
          <cell r="C32" t="str">
            <v>TDK</v>
          </cell>
          <cell r="D32" t="str">
            <v>TADIKONDA</v>
          </cell>
          <cell r="E32">
            <v>400</v>
          </cell>
        </row>
        <row r="37">
          <cell r="B37">
            <v>201</v>
          </cell>
          <cell r="C37" t="str">
            <v>APC</v>
          </cell>
          <cell r="D37" t="str">
            <v>A.P.CARBIDES</v>
          </cell>
          <cell r="E37">
            <v>220</v>
          </cell>
        </row>
        <row r="38">
          <cell r="B38">
            <v>202</v>
          </cell>
          <cell r="C38" t="str">
            <v>BMD</v>
          </cell>
          <cell r="D38" t="str">
            <v>BHIMADOLE</v>
          </cell>
          <cell r="E38">
            <v>220</v>
          </cell>
        </row>
        <row r="39">
          <cell r="B39">
            <v>203</v>
          </cell>
          <cell r="C39" t="str">
            <v>BMR</v>
          </cell>
          <cell r="D39" t="str">
            <v>BOMMUR</v>
          </cell>
          <cell r="E39">
            <v>220</v>
          </cell>
        </row>
        <row r="40">
          <cell r="B40">
            <v>204</v>
          </cell>
          <cell r="C40" t="str">
            <v>CDP</v>
          </cell>
          <cell r="D40" t="str">
            <v>CUDDAPAH</v>
          </cell>
          <cell r="E40">
            <v>220</v>
          </cell>
        </row>
        <row r="41">
          <cell r="B41">
            <v>205</v>
          </cell>
          <cell r="C41" t="str">
            <v>CHG</v>
          </cell>
          <cell r="D41" t="str">
            <v>CHANDRAYANAGUTA</v>
          </cell>
          <cell r="E41">
            <v>220</v>
          </cell>
        </row>
        <row r="42">
          <cell r="B42">
            <v>206</v>
          </cell>
          <cell r="C42" t="str">
            <v>CNP</v>
          </cell>
          <cell r="D42" t="str">
            <v>CHINAKAMPALLI</v>
          </cell>
          <cell r="E42">
            <v>220</v>
          </cell>
        </row>
        <row r="43">
          <cell r="B43">
            <v>207</v>
          </cell>
          <cell r="C43" t="str">
            <v>CTR</v>
          </cell>
          <cell r="D43" t="str">
            <v>CHITTOOR</v>
          </cell>
          <cell r="E43">
            <v>220</v>
          </cell>
        </row>
        <row r="44">
          <cell r="B44">
            <v>208</v>
          </cell>
          <cell r="C44" t="str">
            <v>DNK</v>
          </cell>
          <cell r="D44" t="str">
            <v>DONKARAI</v>
          </cell>
          <cell r="E44">
            <v>220</v>
          </cell>
        </row>
        <row r="45">
          <cell r="B45">
            <v>209</v>
          </cell>
          <cell r="C45" t="str">
            <v>GDL</v>
          </cell>
          <cell r="D45" t="str">
            <v>GUNADALA</v>
          </cell>
          <cell r="E45">
            <v>220</v>
          </cell>
        </row>
        <row r="46">
          <cell r="B46">
            <v>210</v>
          </cell>
          <cell r="C46" t="str">
            <v>GHP</v>
          </cell>
          <cell r="D46" t="str">
            <v>GHANAPUR</v>
          </cell>
          <cell r="E46">
            <v>220</v>
          </cell>
        </row>
        <row r="47">
          <cell r="B47">
            <v>211</v>
          </cell>
          <cell r="C47" t="str">
            <v>TDK</v>
          </cell>
          <cell r="D47" t="str">
            <v>TADIKONDA</v>
          </cell>
          <cell r="E47">
            <v>220</v>
          </cell>
        </row>
        <row r="48">
          <cell r="B48">
            <v>212</v>
          </cell>
          <cell r="C48" t="str">
            <v>GTY</v>
          </cell>
          <cell r="D48" t="str">
            <v>GOOTY-AP</v>
          </cell>
          <cell r="E48">
            <v>220</v>
          </cell>
        </row>
        <row r="49">
          <cell r="B49">
            <v>213</v>
          </cell>
          <cell r="C49" t="str">
            <v>GVD</v>
          </cell>
          <cell r="D49" t="str">
            <v>GARIVIDI</v>
          </cell>
          <cell r="E49">
            <v>220</v>
          </cell>
        </row>
        <row r="50">
          <cell r="B50">
            <v>214</v>
          </cell>
          <cell r="C50" t="str">
            <v>GZK</v>
          </cell>
          <cell r="D50" t="str">
            <v>GAZUWAKA</v>
          </cell>
          <cell r="E50">
            <v>220</v>
          </cell>
        </row>
        <row r="51">
          <cell r="B51">
            <v>215</v>
          </cell>
          <cell r="C51" t="str">
            <v>HWP</v>
          </cell>
          <cell r="D51" t="str">
            <v>HEAVY WATER PLANT</v>
          </cell>
          <cell r="E51">
            <v>220</v>
          </cell>
        </row>
        <row r="52">
          <cell r="B52">
            <v>216</v>
          </cell>
          <cell r="C52" t="str">
            <v>KDP</v>
          </cell>
          <cell r="D52" t="str">
            <v>KONDAPALLY</v>
          </cell>
          <cell r="E52">
            <v>220</v>
          </cell>
        </row>
        <row r="53">
          <cell r="B53">
            <v>217</v>
          </cell>
          <cell r="C53" t="str">
            <v>KTS</v>
          </cell>
          <cell r="D53" t="str">
            <v>KOTHAGUDEM</v>
          </cell>
          <cell r="E53">
            <v>220</v>
          </cell>
        </row>
        <row r="54">
          <cell r="B54">
            <v>218</v>
          </cell>
          <cell r="C54" t="str">
            <v>LS</v>
          </cell>
          <cell r="D54" t="str">
            <v>LOWER SILERU</v>
          </cell>
          <cell r="E54">
            <v>220</v>
          </cell>
        </row>
        <row r="55">
          <cell r="B55">
            <v>219</v>
          </cell>
          <cell r="C55" t="str">
            <v>MGD</v>
          </cell>
          <cell r="D55" t="str">
            <v>MIRYALGUDA</v>
          </cell>
          <cell r="E55">
            <v>220</v>
          </cell>
        </row>
        <row r="56">
          <cell r="B56">
            <v>220</v>
          </cell>
          <cell r="C56" t="str">
            <v>MNG</v>
          </cell>
          <cell r="D56" t="str">
            <v>MANUGURU</v>
          </cell>
          <cell r="E56">
            <v>220</v>
          </cell>
        </row>
        <row r="57">
          <cell r="B57">
            <v>221</v>
          </cell>
          <cell r="C57" t="str">
            <v>NLR</v>
          </cell>
          <cell r="D57" t="str">
            <v>NELLORE</v>
          </cell>
          <cell r="E57">
            <v>220</v>
          </cell>
        </row>
        <row r="58">
          <cell r="B58">
            <v>222</v>
          </cell>
          <cell r="C58" t="str">
            <v>NS</v>
          </cell>
          <cell r="D58" t="str">
            <v>NAGARJUNASAGAR</v>
          </cell>
          <cell r="E58">
            <v>220</v>
          </cell>
        </row>
        <row r="59">
          <cell r="B59">
            <v>223</v>
          </cell>
          <cell r="C59" t="str">
            <v>ONG</v>
          </cell>
          <cell r="D59" t="str">
            <v>ONGOLE</v>
          </cell>
          <cell r="E59">
            <v>220</v>
          </cell>
        </row>
        <row r="60">
          <cell r="B60">
            <v>224</v>
          </cell>
          <cell r="C60" t="str">
            <v>RDM</v>
          </cell>
          <cell r="D60" t="str">
            <v>RAMAGUNDAM-AP</v>
          </cell>
          <cell r="E60">
            <v>220</v>
          </cell>
        </row>
        <row r="61">
          <cell r="B61">
            <v>225</v>
          </cell>
          <cell r="C61" t="str">
            <v>RST</v>
          </cell>
          <cell r="D61" t="str">
            <v>RAMAGUNDAM-NTPC</v>
          </cell>
          <cell r="E61">
            <v>220</v>
          </cell>
        </row>
        <row r="62">
          <cell r="B62">
            <v>226</v>
          </cell>
          <cell r="C62" t="str">
            <v>SHN</v>
          </cell>
          <cell r="D62" t="str">
            <v>SHAPURNAGAR</v>
          </cell>
          <cell r="E62">
            <v>220</v>
          </cell>
        </row>
        <row r="63">
          <cell r="B63">
            <v>227</v>
          </cell>
          <cell r="C63" t="str">
            <v>SLP</v>
          </cell>
          <cell r="D63" t="str">
            <v>SULURPET</v>
          </cell>
          <cell r="E63">
            <v>220</v>
          </cell>
        </row>
        <row r="64">
          <cell r="B64">
            <v>228</v>
          </cell>
          <cell r="C64" t="str">
            <v>SRP</v>
          </cell>
          <cell r="D64" t="str">
            <v>SEETHARAMAPATNAM</v>
          </cell>
          <cell r="E64">
            <v>220</v>
          </cell>
        </row>
        <row r="65">
          <cell r="B65">
            <v>229</v>
          </cell>
          <cell r="C65" t="str">
            <v>SS</v>
          </cell>
          <cell r="D65" t="str">
            <v>SRISAILAM</v>
          </cell>
          <cell r="E65">
            <v>220</v>
          </cell>
        </row>
        <row r="66">
          <cell r="B66">
            <v>230</v>
          </cell>
          <cell r="C66" t="str">
            <v>TPL</v>
          </cell>
          <cell r="D66" t="str">
            <v>TALLAPALLI</v>
          </cell>
          <cell r="E66">
            <v>220</v>
          </cell>
        </row>
        <row r="67">
          <cell r="B67">
            <v>231</v>
          </cell>
          <cell r="C67" t="str">
            <v>US</v>
          </cell>
          <cell r="D67" t="str">
            <v>UPPER SILERU</v>
          </cell>
          <cell r="E67">
            <v>220</v>
          </cell>
        </row>
        <row r="68">
          <cell r="B68">
            <v>232</v>
          </cell>
          <cell r="C68" t="str">
            <v>VJS</v>
          </cell>
          <cell r="D68" t="str">
            <v>VIJJHESWARAM</v>
          </cell>
          <cell r="E68">
            <v>220</v>
          </cell>
        </row>
        <row r="69">
          <cell r="B69">
            <v>233</v>
          </cell>
          <cell r="C69" t="str">
            <v>VSP</v>
          </cell>
          <cell r="D69" t="str">
            <v>VIZAG STEEL PLANT</v>
          </cell>
          <cell r="E69">
            <v>220</v>
          </cell>
        </row>
        <row r="70">
          <cell r="B70">
            <v>234</v>
          </cell>
          <cell r="C70" t="str">
            <v>VSS</v>
          </cell>
          <cell r="D70" t="str">
            <v>VISAKHAPATNAM</v>
          </cell>
          <cell r="E70">
            <v>220</v>
          </cell>
        </row>
        <row r="71">
          <cell r="B71">
            <v>235</v>
          </cell>
          <cell r="C71" t="str">
            <v>VTS</v>
          </cell>
          <cell r="D71" t="str">
            <v>VIJAYAWADA T.P.S.</v>
          </cell>
          <cell r="E71">
            <v>220</v>
          </cell>
        </row>
        <row r="72">
          <cell r="B72">
            <v>236</v>
          </cell>
          <cell r="C72" t="str">
            <v>WGL</v>
          </cell>
          <cell r="D72" t="str">
            <v>WARANGAL</v>
          </cell>
          <cell r="E72">
            <v>220</v>
          </cell>
        </row>
        <row r="73">
          <cell r="B73">
            <v>237</v>
          </cell>
          <cell r="C73" t="str">
            <v>YML</v>
          </cell>
          <cell r="D73" t="str">
            <v>YEDDUMYLARAM</v>
          </cell>
          <cell r="E73">
            <v>220</v>
          </cell>
        </row>
        <row r="74">
          <cell r="B74">
            <v>238</v>
          </cell>
          <cell r="C74" t="str">
            <v>GTN</v>
          </cell>
          <cell r="D74" t="str">
            <v>GOOTY-NTPC</v>
          </cell>
          <cell r="E74">
            <v>220</v>
          </cell>
        </row>
        <row r="75">
          <cell r="B75">
            <v>239</v>
          </cell>
          <cell r="C75" t="str">
            <v>KLK</v>
          </cell>
          <cell r="D75" t="str">
            <v>KALIKIRI</v>
          </cell>
          <cell r="E75">
            <v>220</v>
          </cell>
        </row>
        <row r="76">
          <cell r="B76">
            <v>240</v>
          </cell>
          <cell r="C76" t="str">
            <v>DIC</v>
          </cell>
          <cell r="D76" t="str">
            <v>DICHPALLY</v>
          </cell>
          <cell r="E76">
            <v>220</v>
          </cell>
        </row>
        <row r="77">
          <cell r="B77">
            <v>242</v>
          </cell>
          <cell r="C77" t="str">
            <v>MYD</v>
          </cell>
          <cell r="D77" t="str">
            <v>MYDUKUR</v>
          </cell>
          <cell r="E77">
            <v>220</v>
          </cell>
        </row>
        <row r="78">
          <cell r="B78">
            <v>243</v>
          </cell>
          <cell r="C78" t="str">
            <v>RJP</v>
          </cell>
          <cell r="D78" t="str">
            <v>RAJAMPET</v>
          </cell>
          <cell r="E78">
            <v>220</v>
          </cell>
        </row>
        <row r="79">
          <cell r="B79">
            <v>244</v>
          </cell>
          <cell r="C79" t="str">
            <v>HDP</v>
          </cell>
          <cell r="D79" t="str">
            <v>HINDUPUR</v>
          </cell>
          <cell r="E79">
            <v>220</v>
          </cell>
        </row>
        <row r="80">
          <cell r="B80">
            <v>245</v>
          </cell>
          <cell r="C80" t="str">
            <v>GBL</v>
          </cell>
          <cell r="D80" t="str">
            <v>GACHIBOWLI</v>
          </cell>
          <cell r="E80">
            <v>220</v>
          </cell>
        </row>
        <row r="81">
          <cell r="B81">
            <v>246</v>
          </cell>
          <cell r="C81" t="str">
            <v>PEN</v>
          </cell>
          <cell r="D81" t="str">
            <v>PENDURTHI</v>
          </cell>
          <cell r="E81">
            <v>220</v>
          </cell>
        </row>
        <row r="82">
          <cell r="B82">
            <v>247</v>
          </cell>
          <cell r="C82" t="str">
            <v>KWK</v>
          </cell>
          <cell r="D82" t="str">
            <v>KALWAKURTHY</v>
          </cell>
          <cell r="E82">
            <v>220</v>
          </cell>
        </row>
        <row r="83">
          <cell r="B83">
            <v>248</v>
          </cell>
          <cell r="C83" t="str">
            <v>BHP</v>
          </cell>
          <cell r="D83" t="str">
            <v>MAHABOOBNAGAR (BHOOTPUR)</v>
          </cell>
          <cell r="E83">
            <v>220</v>
          </cell>
        </row>
        <row r="84">
          <cell r="B84">
            <v>249</v>
          </cell>
          <cell r="C84" t="str">
            <v>RNG</v>
          </cell>
          <cell r="D84" t="str">
            <v>RENIGUNTA</v>
          </cell>
          <cell r="E84">
            <v>220</v>
          </cell>
        </row>
        <row r="85">
          <cell r="B85">
            <v>251</v>
          </cell>
          <cell r="C85" t="str">
            <v>SYZ</v>
          </cell>
          <cell r="D85" t="str">
            <v>SOMAYAZULAPALLI</v>
          </cell>
          <cell r="E85">
            <v>220</v>
          </cell>
        </row>
        <row r="86">
          <cell r="B86">
            <v>254</v>
          </cell>
          <cell r="C86" t="str">
            <v>POD</v>
          </cell>
          <cell r="D86" t="str">
            <v>PODILI</v>
          </cell>
          <cell r="E86">
            <v>220</v>
          </cell>
        </row>
        <row r="87">
          <cell r="B87">
            <v>256</v>
          </cell>
          <cell r="C87" t="str">
            <v>MDN</v>
          </cell>
          <cell r="D87" t="str">
            <v>MUDDANUR</v>
          </cell>
          <cell r="E87">
            <v>220</v>
          </cell>
        </row>
        <row r="88">
          <cell r="B88">
            <v>257</v>
          </cell>
          <cell r="C88" t="str">
            <v>YGT</v>
          </cell>
          <cell r="D88" t="str">
            <v>YERRAGUNTLA</v>
          </cell>
          <cell r="E88">
            <v>220</v>
          </cell>
        </row>
        <row r="89">
          <cell r="B89">
            <v>258</v>
          </cell>
          <cell r="C89" t="str">
            <v>ATP</v>
          </cell>
          <cell r="D89" t="str">
            <v>ANANTAPUR</v>
          </cell>
          <cell r="E89">
            <v>220</v>
          </cell>
        </row>
        <row r="90">
          <cell r="B90">
            <v>259</v>
          </cell>
          <cell r="C90" t="str">
            <v>MLI</v>
          </cell>
          <cell r="D90" t="str">
            <v>MOULALI</v>
          </cell>
          <cell r="E90">
            <v>220</v>
          </cell>
        </row>
        <row r="91">
          <cell r="B91">
            <v>261</v>
          </cell>
          <cell r="C91" t="str">
            <v>NAD</v>
          </cell>
          <cell r="D91" t="str">
            <v>NANDYALA</v>
          </cell>
          <cell r="E91">
            <v>220</v>
          </cell>
        </row>
        <row r="92">
          <cell r="B92">
            <v>262</v>
          </cell>
          <cell r="C92" t="str">
            <v>NNA</v>
          </cell>
          <cell r="D92" t="str">
            <v>NUNNA</v>
          </cell>
          <cell r="E92">
            <v>220</v>
          </cell>
        </row>
        <row r="93">
          <cell r="B93">
            <v>263</v>
          </cell>
          <cell r="C93" t="str">
            <v>RMG</v>
          </cell>
          <cell r="D93" t="str">
            <v>RAMAGIRI</v>
          </cell>
          <cell r="E93">
            <v>220</v>
          </cell>
        </row>
        <row r="94">
          <cell r="B94">
            <v>264</v>
          </cell>
          <cell r="C94" t="str">
            <v>KOD</v>
          </cell>
          <cell r="D94" t="str">
            <v>KODURU</v>
          </cell>
          <cell r="E94">
            <v>220</v>
          </cell>
        </row>
        <row r="95">
          <cell r="B95">
            <v>265</v>
          </cell>
          <cell r="C95" t="str">
            <v>DRS</v>
          </cell>
          <cell r="D95" t="str">
            <v>DURSHED</v>
          </cell>
          <cell r="E95">
            <v>220</v>
          </cell>
        </row>
        <row r="96">
          <cell r="B96">
            <v>266</v>
          </cell>
          <cell r="C96" t="str">
            <v>JGP</v>
          </cell>
          <cell r="D96" t="str">
            <v>JEGURUPADU</v>
          </cell>
          <cell r="E96">
            <v>220</v>
          </cell>
        </row>
        <row r="97">
          <cell r="B97">
            <v>267</v>
          </cell>
          <cell r="C97" t="str">
            <v>KGS</v>
          </cell>
          <cell r="D97" t="str">
            <v>KAKINADA G.S.</v>
          </cell>
          <cell r="E97">
            <v>220</v>
          </cell>
        </row>
        <row r="98">
          <cell r="B98">
            <v>268</v>
          </cell>
          <cell r="C98" t="str">
            <v>SDP</v>
          </cell>
          <cell r="D98" t="str">
            <v>SIDDIPET</v>
          </cell>
          <cell r="E98">
            <v>220</v>
          </cell>
        </row>
        <row r="99">
          <cell r="B99">
            <v>271</v>
          </cell>
          <cell r="C99" t="str">
            <v>KMM</v>
          </cell>
          <cell r="D99" t="str">
            <v>KHAMMAM</v>
          </cell>
          <cell r="E99">
            <v>220</v>
          </cell>
        </row>
        <row r="100">
          <cell r="B100">
            <v>272</v>
          </cell>
          <cell r="C100" t="str">
            <v>MLK</v>
          </cell>
          <cell r="D100" t="str">
            <v>MALKARAM</v>
          </cell>
          <cell r="E100">
            <v>220</v>
          </cell>
        </row>
        <row r="101">
          <cell r="B101">
            <v>274</v>
          </cell>
          <cell r="C101" t="str">
            <v>KDA</v>
          </cell>
          <cell r="D101" t="str">
            <v>KAKINADA</v>
          </cell>
          <cell r="E101">
            <v>220</v>
          </cell>
        </row>
        <row r="102">
          <cell r="B102">
            <v>276</v>
          </cell>
          <cell r="C102" t="str">
            <v>CKL</v>
          </cell>
          <cell r="D102" t="str">
            <v>CHILLAKALLU</v>
          </cell>
          <cell r="E102">
            <v>220</v>
          </cell>
        </row>
        <row r="103">
          <cell r="B103">
            <v>277</v>
          </cell>
          <cell r="C103" t="str">
            <v>VJSN</v>
          </cell>
          <cell r="D103" t="str">
            <v>VIJJHESWARAM</v>
          </cell>
          <cell r="E103">
            <v>220</v>
          </cell>
        </row>
        <row r="104">
          <cell r="B104">
            <v>278</v>
          </cell>
          <cell r="C104" t="str">
            <v>BGSM</v>
          </cell>
          <cell r="D104" t="str">
            <v>BHOGASAMUDRAM</v>
          </cell>
          <cell r="E104">
            <v>220</v>
          </cell>
        </row>
        <row r="105">
          <cell r="B105">
            <v>279</v>
          </cell>
          <cell r="C105" t="str">
            <v>LSL2</v>
          </cell>
          <cell r="D105" t="str">
            <v>LOWER SILERU</v>
          </cell>
          <cell r="E105">
            <v>220</v>
          </cell>
        </row>
        <row r="106">
          <cell r="B106">
            <v>280</v>
          </cell>
          <cell r="C106" t="str">
            <v>NRML</v>
          </cell>
          <cell r="D106" t="str">
            <v>NIRMAL</v>
          </cell>
          <cell r="E106">
            <v>220</v>
          </cell>
        </row>
        <row r="107">
          <cell r="B107">
            <v>282</v>
          </cell>
          <cell r="C107" t="str">
            <v>NDVL</v>
          </cell>
          <cell r="D107" t="str">
            <v>NIDADAVOLU</v>
          </cell>
          <cell r="E107">
            <v>220</v>
          </cell>
        </row>
        <row r="108">
          <cell r="B108">
            <v>283</v>
          </cell>
          <cell r="C108" t="str">
            <v>NRK</v>
          </cell>
          <cell r="D108" t="str">
            <v>NARKATPALLY</v>
          </cell>
          <cell r="E108">
            <v>220</v>
          </cell>
        </row>
        <row r="109">
          <cell r="B109">
            <v>284</v>
          </cell>
          <cell r="C109" t="str">
            <v>BHNGR</v>
          </cell>
          <cell r="D109" t="str">
            <v>BHONGIR</v>
          </cell>
          <cell r="E109">
            <v>220</v>
          </cell>
        </row>
        <row r="110">
          <cell r="B110">
            <v>286</v>
          </cell>
          <cell r="C110" t="str">
            <v>WDKTP</v>
          </cell>
          <cell r="D110" t="str">
            <v>WADDEKOTHAPALLY</v>
          </cell>
          <cell r="E110">
            <v>220</v>
          </cell>
        </row>
        <row r="111">
          <cell r="B111">
            <v>287</v>
          </cell>
          <cell r="C111" t="str">
            <v>KNL</v>
          </cell>
          <cell r="D111" t="str">
            <v>KURNOOL</v>
          </cell>
          <cell r="E111">
            <v>220</v>
          </cell>
        </row>
        <row r="112">
          <cell r="B112">
            <v>288</v>
          </cell>
          <cell r="C112" t="str">
            <v>MDCL</v>
          </cell>
          <cell r="D112" t="str">
            <v>MEDCHAL</v>
          </cell>
          <cell r="E112">
            <v>220</v>
          </cell>
        </row>
        <row r="113">
          <cell r="B113">
            <v>289</v>
          </cell>
          <cell r="C113" t="str">
            <v>MIN</v>
          </cell>
          <cell r="D113" t="str">
            <v>MINPUR</v>
          </cell>
          <cell r="E113">
            <v>220</v>
          </cell>
        </row>
        <row r="114">
          <cell r="B114">
            <v>290</v>
          </cell>
          <cell r="C114" t="str">
            <v>KDPG</v>
          </cell>
          <cell r="D114" t="str">
            <v>KONDAPALLY GS</v>
          </cell>
          <cell r="E114">
            <v>220</v>
          </cell>
        </row>
        <row r="115">
          <cell r="B115">
            <v>291</v>
          </cell>
          <cell r="C115" t="str">
            <v>HYD</v>
          </cell>
          <cell r="D115" t="str">
            <v>HYDERABAD APSEB (MAMIDIPALLI)</v>
          </cell>
          <cell r="E115">
            <v>220</v>
          </cell>
        </row>
        <row r="116">
          <cell r="B116">
            <v>292</v>
          </cell>
          <cell r="C116" t="str">
            <v>BHM</v>
          </cell>
          <cell r="D116" t="str">
            <v>BHEEMGAL</v>
          </cell>
          <cell r="E116">
            <v>220</v>
          </cell>
        </row>
        <row r="117">
          <cell r="B117">
            <v>293</v>
          </cell>
          <cell r="C117" t="str">
            <v>GDV</v>
          </cell>
          <cell r="D117" t="str">
            <v>GUDIVADA</v>
          </cell>
          <cell r="E117">
            <v>220</v>
          </cell>
        </row>
        <row r="118">
          <cell r="B118">
            <v>294</v>
          </cell>
          <cell r="C118" t="str">
            <v>TND</v>
          </cell>
          <cell r="D118" t="str">
            <v>TANDUR</v>
          </cell>
          <cell r="E118">
            <v>220</v>
          </cell>
        </row>
        <row r="119">
          <cell r="B119">
            <v>295</v>
          </cell>
          <cell r="C119" t="str">
            <v>DND</v>
          </cell>
          <cell r="D119" t="str">
            <v>DINDI</v>
          </cell>
          <cell r="E119">
            <v>220</v>
          </cell>
        </row>
        <row r="120">
          <cell r="B120">
            <v>296</v>
          </cell>
          <cell r="C120" t="str">
            <v>EXMP</v>
          </cell>
          <cell r="D120" t="str">
            <v>EXIMPARK</v>
          </cell>
          <cell r="E120">
            <v>220</v>
          </cell>
        </row>
        <row r="121">
          <cell r="B121">
            <v>297</v>
          </cell>
          <cell r="C121" t="str">
            <v>VZG</v>
          </cell>
          <cell r="D121" t="str">
            <v>VIZAG APSEB</v>
          </cell>
          <cell r="E121">
            <v>220</v>
          </cell>
        </row>
        <row r="122">
          <cell r="B122">
            <v>298</v>
          </cell>
          <cell r="C122" t="str">
            <v>VMG</v>
          </cell>
          <cell r="D122" t="str">
            <v>VEMAGIRI</v>
          </cell>
          <cell r="E122">
            <v>220</v>
          </cell>
        </row>
        <row r="123">
          <cell r="B123">
            <v>299</v>
          </cell>
          <cell r="C123" t="str">
            <v>SMHP</v>
          </cell>
          <cell r="E123">
            <v>220</v>
          </cell>
        </row>
        <row r="124">
          <cell r="B124">
            <v>300</v>
          </cell>
          <cell r="C124" t="str">
            <v>VMGG</v>
          </cell>
          <cell r="D124" t="str">
            <v>VEMAGIRI CCPP</v>
          </cell>
          <cell r="E124">
            <v>220</v>
          </cell>
        </row>
        <row r="125">
          <cell r="B125">
            <v>301</v>
          </cell>
          <cell r="C125" t="str">
            <v>JGTYL</v>
          </cell>
          <cell r="D125" t="str">
            <v>JAGITYAL</v>
          </cell>
          <cell r="E125">
            <v>220</v>
          </cell>
        </row>
        <row r="126">
          <cell r="B126">
            <v>302</v>
          </cell>
          <cell r="C126" t="str">
            <v>SMLK</v>
          </cell>
          <cell r="D126" t="str">
            <v>SAMALKOT CCPP</v>
          </cell>
          <cell r="E126">
            <v>220</v>
          </cell>
        </row>
        <row r="127">
          <cell r="B127">
            <v>303</v>
          </cell>
          <cell r="C127" t="str">
            <v>PDP</v>
          </cell>
          <cell r="D127" t="str">
            <v>PEDDAPURAM</v>
          </cell>
          <cell r="E127">
            <v>220</v>
          </cell>
        </row>
        <row r="128">
          <cell r="B128">
            <v>304</v>
          </cell>
          <cell r="C128" t="str">
            <v>PRWD</v>
          </cell>
          <cell r="D128" t="str">
            <v>PARAWADA</v>
          </cell>
          <cell r="E128">
            <v>220</v>
          </cell>
        </row>
        <row r="129">
          <cell r="B129">
            <v>305</v>
          </cell>
          <cell r="C129" t="str">
            <v>MRKPM</v>
          </cell>
          <cell r="D129" t="str">
            <v>MARKAPURAM</v>
          </cell>
          <cell r="E129">
            <v>220</v>
          </cell>
        </row>
        <row r="130">
          <cell r="B130">
            <v>306</v>
          </cell>
          <cell r="C130" t="str">
            <v>CHLKR</v>
          </cell>
          <cell r="D130" t="str">
            <v>CHALAKURTHY</v>
          </cell>
          <cell r="E130">
            <v>220</v>
          </cell>
        </row>
        <row r="131">
          <cell r="B131">
            <v>307</v>
          </cell>
          <cell r="C131" t="str">
            <v>KKD-B</v>
          </cell>
          <cell r="D131" t="str">
            <v>KAKINADA CCPP BARGE</v>
          </cell>
          <cell r="E131">
            <v>220</v>
          </cell>
        </row>
        <row r="132">
          <cell r="B132">
            <v>308</v>
          </cell>
          <cell r="C132" t="str">
            <v>PDP-G</v>
          </cell>
          <cell r="D132" t="str">
            <v>PEDDAPURAM CCCP (GAUTAMI)</v>
          </cell>
          <cell r="E132">
            <v>220</v>
          </cell>
        </row>
        <row r="133">
          <cell r="B133">
            <v>309</v>
          </cell>
        </row>
        <row r="134">
          <cell r="B134">
            <v>310</v>
          </cell>
          <cell r="C134" t="str">
            <v>PTNGD</v>
          </cell>
          <cell r="D134" t="str">
            <v>PUTTANGANDI TANDA</v>
          </cell>
          <cell r="E134">
            <v>220</v>
          </cell>
        </row>
        <row r="135">
          <cell r="B135">
            <v>311</v>
          </cell>
          <cell r="C135" t="str">
            <v>SVRMP</v>
          </cell>
          <cell r="D135" t="str">
            <v>SIVARAMPALLY</v>
          </cell>
          <cell r="E135">
            <v>220</v>
          </cell>
        </row>
        <row r="136">
          <cell r="B136">
            <v>312</v>
          </cell>
          <cell r="C136" t="str">
            <v>NGEC</v>
          </cell>
          <cell r="D136" t="str">
            <v>NAGARJUNA CONSTRUCTIONS (NGEC)</v>
          </cell>
          <cell r="E136">
            <v>220</v>
          </cell>
        </row>
        <row r="137">
          <cell r="B137">
            <v>313</v>
          </cell>
          <cell r="C137" t="str">
            <v>DIC2</v>
          </cell>
          <cell r="D137" t="str">
            <v>DICHPALLY</v>
          </cell>
          <cell r="E137">
            <v>220</v>
          </cell>
        </row>
        <row r="138">
          <cell r="B138">
            <v>314</v>
          </cell>
          <cell r="C138" t="str">
            <v>BPL</v>
          </cell>
          <cell r="D138" t="str">
            <v>RAMAGUNDAM - BPL</v>
          </cell>
          <cell r="E138">
            <v>220</v>
          </cell>
        </row>
        <row r="139">
          <cell r="B139">
            <v>315</v>
          </cell>
          <cell r="C139" t="str">
            <v>KMRD</v>
          </cell>
          <cell r="D139" t="str">
            <v>KAMAREDDY</v>
          </cell>
          <cell r="E139">
            <v>220</v>
          </cell>
        </row>
        <row r="140">
          <cell r="B140">
            <v>316</v>
          </cell>
          <cell r="C140" t="str">
            <v>GJWL</v>
          </cell>
          <cell r="D140" t="str">
            <v>GAJWEL</v>
          </cell>
          <cell r="E140">
            <v>220</v>
          </cell>
        </row>
        <row r="141">
          <cell r="B141">
            <v>317</v>
          </cell>
          <cell r="C141" t="str">
            <v>KRSH</v>
          </cell>
          <cell r="D141" t="str">
            <v>KRISHNAPATNAM</v>
          </cell>
          <cell r="E141">
            <v>220</v>
          </cell>
        </row>
        <row r="142">
          <cell r="B142">
            <v>318</v>
          </cell>
          <cell r="C142" t="str">
            <v>CTR2</v>
          </cell>
          <cell r="D142" t="str">
            <v>CHITTOOR</v>
          </cell>
          <cell r="E142">
            <v>220</v>
          </cell>
        </row>
        <row r="143">
          <cell r="B143">
            <v>319</v>
          </cell>
          <cell r="C143" t="str">
            <v>PDP-2</v>
          </cell>
          <cell r="D143" t="str">
            <v>PEDDAPURAM</v>
          </cell>
          <cell r="E143">
            <v>220</v>
          </cell>
        </row>
        <row r="144">
          <cell r="B144">
            <v>320</v>
          </cell>
          <cell r="C144" t="str">
            <v>VMG-2</v>
          </cell>
          <cell r="D144" t="str">
            <v>VEMAGIRI</v>
          </cell>
          <cell r="E144">
            <v>220</v>
          </cell>
        </row>
        <row r="145">
          <cell r="B145">
            <v>321</v>
          </cell>
          <cell r="C145" t="str">
            <v>JGP-2</v>
          </cell>
          <cell r="D145" t="str">
            <v>JEGURUPADU</v>
          </cell>
          <cell r="E145">
            <v>220</v>
          </cell>
        </row>
        <row r="146">
          <cell r="B146">
            <v>322</v>
          </cell>
          <cell r="C146" t="str">
            <v>KGS-2</v>
          </cell>
          <cell r="D146" t="str">
            <v>KAKINADA G.S.</v>
          </cell>
          <cell r="E146">
            <v>220</v>
          </cell>
        </row>
        <row r="147">
          <cell r="B147">
            <v>323</v>
          </cell>
          <cell r="C147" t="str">
            <v>SURY</v>
          </cell>
          <cell r="D147" t="str">
            <v>SURYAPET</v>
          </cell>
          <cell r="E147">
            <v>220</v>
          </cell>
        </row>
        <row r="148">
          <cell r="B148">
            <v>324</v>
          </cell>
          <cell r="C148" t="str">
            <v>NZB</v>
          </cell>
          <cell r="D148" t="str">
            <v>NIZAMABAD</v>
          </cell>
          <cell r="E148">
            <v>220</v>
          </cell>
        </row>
        <row r="149">
          <cell r="B149">
            <v>325</v>
          </cell>
          <cell r="C149" t="str">
            <v>TDPT</v>
          </cell>
          <cell r="D149" t="str">
            <v>TADIPATRI</v>
          </cell>
          <cell r="E149">
            <v>220</v>
          </cell>
        </row>
        <row r="150">
          <cell r="B150">
            <v>326</v>
          </cell>
          <cell r="C150" t="str">
            <v>SADA</v>
          </cell>
          <cell r="D150" t="str">
            <v>SADASHIVAPETA</v>
          </cell>
          <cell r="E150">
            <v>220</v>
          </cell>
        </row>
        <row r="154">
          <cell r="D154" t="str">
            <v>SHABAD</v>
          </cell>
          <cell r="E154">
            <v>220</v>
          </cell>
        </row>
        <row r="160">
          <cell r="B160">
            <v>1001</v>
          </cell>
          <cell r="C160" t="str">
            <v>PUTT</v>
          </cell>
          <cell r="D160" t="str">
            <v>PUTTAPARTHY</v>
          </cell>
          <cell r="E160">
            <v>132</v>
          </cell>
        </row>
        <row r="161">
          <cell r="B161">
            <v>1002</v>
          </cell>
          <cell r="C161" t="str">
            <v>ACCM</v>
          </cell>
          <cell r="D161" t="str">
            <v>A.C.C.MANCHIRIAL</v>
          </cell>
          <cell r="E161">
            <v>132</v>
          </cell>
        </row>
        <row r="162">
          <cell r="B162">
            <v>1003</v>
          </cell>
          <cell r="C162" t="str">
            <v>ADB</v>
          </cell>
          <cell r="D162" t="str">
            <v>ADILABAD</v>
          </cell>
          <cell r="E162">
            <v>132</v>
          </cell>
        </row>
        <row r="163">
          <cell r="B163">
            <v>1004</v>
          </cell>
          <cell r="C163" t="str">
            <v>ADNI</v>
          </cell>
          <cell r="D163" t="str">
            <v>ADONI</v>
          </cell>
          <cell r="E163">
            <v>132</v>
          </cell>
        </row>
        <row r="164">
          <cell r="B164">
            <v>1005</v>
          </cell>
          <cell r="C164" t="str">
            <v>ALR</v>
          </cell>
          <cell r="D164" t="str">
            <v>ALAIR</v>
          </cell>
          <cell r="E164">
            <v>132</v>
          </cell>
        </row>
        <row r="165">
          <cell r="B165">
            <v>1006</v>
          </cell>
          <cell r="C165" t="str">
            <v>AMLP</v>
          </cell>
          <cell r="D165" t="str">
            <v>AMALAPURAM</v>
          </cell>
          <cell r="E165">
            <v>132</v>
          </cell>
        </row>
        <row r="166">
          <cell r="B166">
            <v>1007</v>
          </cell>
          <cell r="C166" t="str">
            <v>APC</v>
          </cell>
          <cell r="D166" t="str">
            <v>A.P.CARBIDES</v>
          </cell>
          <cell r="E166">
            <v>132</v>
          </cell>
        </row>
        <row r="167">
          <cell r="B167">
            <v>1008</v>
          </cell>
          <cell r="C167" t="str">
            <v>APPM</v>
          </cell>
          <cell r="D167" t="str">
            <v>A.P. PAPER MILLS</v>
          </cell>
          <cell r="E167">
            <v>132</v>
          </cell>
        </row>
        <row r="168">
          <cell r="B168">
            <v>1009</v>
          </cell>
          <cell r="C168" t="str">
            <v>ARK</v>
          </cell>
          <cell r="D168" t="str">
            <v>ARAKU</v>
          </cell>
          <cell r="E168">
            <v>132</v>
          </cell>
        </row>
        <row r="169">
          <cell r="B169">
            <v>1011</v>
          </cell>
          <cell r="C169" t="str">
            <v>ATP</v>
          </cell>
          <cell r="D169" t="str">
            <v>ANANTAPUR</v>
          </cell>
          <cell r="E169">
            <v>132</v>
          </cell>
        </row>
        <row r="170">
          <cell r="B170">
            <v>1012</v>
          </cell>
          <cell r="C170" t="str">
            <v>BBLI</v>
          </cell>
          <cell r="D170" t="str">
            <v>BOBBILI</v>
          </cell>
          <cell r="E170">
            <v>132</v>
          </cell>
        </row>
        <row r="171">
          <cell r="B171">
            <v>1013</v>
          </cell>
          <cell r="C171" t="str">
            <v>BBNG</v>
          </cell>
          <cell r="D171" t="str">
            <v>BIBINAGAR</v>
          </cell>
          <cell r="E171">
            <v>132</v>
          </cell>
        </row>
        <row r="172">
          <cell r="B172">
            <v>1014</v>
          </cell>
          <cell r="C172" t="str">
            <v>BHMG</v>
          </cell>
          <cell r="D172" t="str">
            <v>BHIMGAL</v>
          </cell>
          <cell r="E172">
            <v>132</v>
          </cell>
        </row>
        <row r="173">
          <cell r="B173">
            <v>1015</v>
          </cell>
          <cell r="C173" t="str">
            <v>BHMV</v>
          </cell>
          <cell r="D173" t="str">
            <v>BHIMAVARAM</v>
          </cell>
          <cell r="E173">
            <v>132</v>
          </cell>
        </row>
        <row r="174">
          <cell r="B174">
            <v>1016</v>
          </cell>
          <cell r="C174" t="str">
            <v>BLPL</v>
          </cell>
          <cell r="D174" t="str">
            <v>BELLAMPALLI</v>
          </cell>
          <cell r="E174">
            <v>132</v>
          </cell>
        </row>
        <row r="175">
          <cell r="B175">
            <v>1017</v>
          </cell>
          <cell r="C175" t="str">
            <v>BLRM</v>
          </cell>
          <cell r="D175" t="str">
            <v>BOLLARAM</v>
          </cell>
          <cell r="E175">
            <v>132</v>
          </cell>
        </row>
        <row r="176">
          <cell r="B176">
            <v>1018</v>
          </cell>
          <cell r="C176" t="str">
            <v>BMD</v>
          </cell>
          <cell r="D176" t="str">
            <v>BHIMADOLE</v>
          </cell>
          <cell r="E176">
            <v>132</v>
          </cell>
        </row>
        <row r="177">
          <cell r="B177">
            <v>1019</v>
          </cell>
          <cell r="C177" t="str">
            <v>BMR</v>
          </cell>
          <cell r="D177" t="str">
            <v>BOMMUR</v>
          </cell>
          <cell r="E177">
            <v>132</v>
          </cell>
        </row>
        <row r="178">
          <cell r="B178">
            <v>1020</v>
          </cell>
          <cell r="C178" t="str">
            <v>BNDG</v>
          </cell>
          <cell r="D178" t="str">
            <v>BANDLAGODA</v>
          </cell>
          <cell r="E178">
            <v>132</v>
          </cell>
        </row>
        <row r="179">
          <cell r="B179">
            <v>1021</v>
          </cell>
          <cell r="C179" t="str">
            <v>BPT</v>
          </cell>
          <cell r="D179" t="str">
            <v>BAPATLA</v>
          </cell>
          <cell r="E179">
            <v>132</v>
          </cell>
        </row>
        <row r="180">
          <cell r="B180">
            <v>1022</v>
          </cell>
          <cell r="C180" t="str">
            <v>CCIA</v>
          </cell>
          <cell r="D180" t="str">
            <v>C.C.I. ADILABAD</v>
          </cell>
          <cell r="E180">
            <v>132</v>
          </cell>
        </row>
        <row r="181">
          <cell r="B181">
            <v>1023</v>
          </cell>
          <cell r="C181" t="str">
            <v>CCIT</v>
          </cell>
          <cell r="D181" t="str">
            <v>C.C.I TANDUR</v>
          </cell>
          <cell r="E181">
            <v>132</v>
          </cell>
        </row>
        <row r="182">
          <cell r="B182">
            <v>1024</v>
          </cell>
          <cell r="C182" t="str">
            <v>CCIY</v>
          </cell>
          <cell r="D182" t="str">
            <v>C.C.I. YERRAGUNTLA</v>
          </cell>
          <cell r="E182">
            <v>132</v>
          </cell>
        </row>
        <row r="183">
          <cell r="B183">
            <v>1025</v>
          </cell>
          <cell r="C183" t="str">
            <v>CDP</v>
          </cell>
          <cell r="D183" t="str">
            <v>CUDDAPAH</v>
          </cell>
          <cell r="E183">
            <v>132</v>
          </cell>
        </row>
        <row r="184">
          <cell r="B184">
            <v>1026</v>
          </cell>
          <cell r="C184" t="str">
            <v>CFL</v>
          </cell>
          <cell r="D184" t="str">
            <v>C.F.L.</v>
          </cell>
          <cell r="E184">
            <v>132</v>
          </cell>
        </row>
        <row r="185">
          <cell r="B185">
            <v>1027</v>
          </cell>
          <cell r="C185" t="str">
            <v>CHG</v>
          </cell>
          <cell r="D185" t="str">
            <v>CHANDRAYAGUTTA</v>
          </cell>
          <cell r="E185">
            <v>132</v>
          </cell>
        </row>
        <row r="186">
          <cell r="B186">
            <v>1028</v>
          </cell>
          <cell r="C186" t="str">
            <v>CHPM</v>
          </cell>
          <cell r="D186" t="str">
            <v>CHILAKAPALEM</v>
          </cell>
          <cell r="E186">
            <v>132</v>
          </cell>
        </row>
        <row r="187">
          <cell r="B187">
            <v>1029</v>
          </cell>
          <cell r="C187" t="str">
            <v>CHPT</v>
          </cell>
          <cell r="D187" t="str">
            <v>CHILAKALURIPETA</v>
          </cell>
          <cell r="E187">
            <v>132</v>
          </cell>
        </row>
        <row r="188">
          <cell r="B188">
            <v>1030</v>
          </cell>
          <cell r="C188" t="str">
            <v>CLKL</v>
          </cell>
          <cell r="D188" t="str">
            <v>CHILLAKALLU</v>
          </cell>
          <cell r="E188">
            <v>132</v>
          </cell>
        </row>
        <row r="189">
          <cell r="B189">
            <v>1031</v>
          </cell>
          <cell r="C189" t="str">
            <v>COMP</v>
          </cell>
          <cell r="D189" t="str">
            <v>COMMON POINT</v>
          </cell>
          <cell r="E189">
            <v>132</v>
          </cell>
        </row>
        <row r="190">
          <cell r="B190">
            <v>1032</v>
          </cell>
          <cell r="C190" t="str">
            <v>CTR</v>
          </cell>
          <cell r="D190" t="str">
            <v>CHITTOOR</v>
          </cell>
          <cell r="E190">
            <v>132</v>
          </cell>
        </row>
        <row r="191">
          <cell r="B191">
            <v>1033</v>
          </cell>
          <cell r="C191" t="str">
            <v>CUMB</v>
          </cell>
          <cell r="D191" t="str">
            <v>CUMBUM</v>
          </cell>
          <cell r="E191">
            <v>132</v>
          </cell>
        </row>
        <row r="192">
          <cell r="B192">
            <v>1034</v>
          </cell>
          <cell r="C192" t="str">
            <v>DVPR</v>
          </cell>
          <cell r="D192" t="str">
            <v>DEVAPUR</v>
          </cell>
          <cell r="E192">
            <v>132</v>
          </cell>
        </row>
        <row r="193">
          <cell r="B193">
            <v>1035</v>
          </cell>
          <cell r="C193" t="str">
            <v>DVRM</v>
          </cell>
          <cell r="D193" t="str">
            <v>DHARMA VARAM</v>
          </cell>
          <cell r="E193">
            <v>132</v>
          </cell>
        </row>
        <row r="194">
          <cell r="B194">
            <v>1036</v>
          </cell>
          <cell r="C194" t="str">
            <v>EGD</v>
          </cell>
          <cell r="D194" t="str">
            <v>ERRAGADDA</v>
          </cell>
          <cell r="E194">
            <v>132</v>
          </cell>
        </row>
        <row r="195">
          <cell r="B195">
            <v>1037</v>
          </cell>
          <cell r="C195" t="str">
            <v>FACR</v>
          </cell>
          <cell r="D195" t="str">
            <v>FACOR</v>
          </cell>
          <cell r="E195">
            <v>132</v>
          </cell>
        </row>
        <row r="196">
          <cell r="B196">
            <v>1038</v>
          </cell>
          <cell r="C196" t="str">
            <v>FCI</v>
          </cell>
          <cell r="D196" t="str">
            <v>F.C.I.</v>
          </cell>
          <cell r="E196">
            <v>132</v>
          </cell>
        </row>
        <row r="197">
          <cell r="B197">
            <v>1039</v>
          </cell>
          <cell r="C197" t="str">
            <v>GDL</v>
          </cell>
          <cell r="D197" t="str">
            <v>GUNADALA</v>
          </cell>
          <cell r="E197">
            <v>132</v>
          </cell>
        </row>
        <row r="198">
          <cell r="B198">
            <v>1040</v>
          </cell>
          <cell r="C198" t="str">
            <v>GDR</v>
          </cell>
          <cell r="D198" t="str">
            <v>GUDUR</v>
          </cell>
          <cell r="E198">
            <v>132</v>
          </cell>
        </row>
        <row r="199">
          <cell r="B199">
            <v>1041</v>
          </cell>
          <cell r="C199" t="str">
            <v>GDWL</v>
          </cell>
          <cell r="D199" t="str">
            <v>GADWAL</v>
          </cell>
          <cell r="E199">
            <v>132</v>
          </cell>
        </row>
        <row r="200">
          <cell r="B200">
            <v>1042</v>
          </cell>
          <cell r="C200" t="str">
            <v>GHP</v>
          </cell>
          <cell r="D200" t="str">
            <v>GHANAPUR</v>
          </cell>
          <cell r="E200">
            <v>132</v>
          </cell>
        </row>
        <row r="201">
          <cell r="B201">
            <v>1043</v>
          </cell>
          <cell r="C201" t="str">
            <v>GJWL</v>
          </cell>
          <cell r="D201" t="str">
            <v>GAJWEL</v>
          </cell>
          <cell r="E201">
            <v>132</v>
          </cell>
        </row>
        <row r="202">
          <cell r="B202">
            <v>1044</v>
          </cell>
          <cell r="C202" t="str">
            <v>GNT</v>
          </cell>
          <cell r="D202" t="str">
            <v>GUNTUR</v>
          </cell>
          <cell r="E202">
            <v>132</v>
          </cell>
        </row>
        <row r="203">
          <cell r="B203">
            <v>1045</v>
          </cell>
          <cell r="C203" t="str">
            <v>TDK</v>
          </cell>
          <cell r="D203" t="str">
            <v>TADIKONDA</v>
          </cell>
          <cell r="E203">
            <v>132</v>
          </cell>
        </row>
        <row r="204">
          <cell r="B204">
            <v>1046</v>
          </cell>
          <cell r="C204" t="str">
            <v>GRWN</v>
          </cell>
          <cell r="D204" t="str">
            <v>GRINDWELLNORTEN</v>
          </cell>
          <cell r="E204">
            <v>132</v>
          </cell>
        </row>
        <row r="205">
          <cell r="B205">
            <v>1047</v>
          </cell>
          <cell r="C205" t="str">
            <v>GTKL</v>
          </cell>
          <cell r="D205" t="str">
            <v>GUNTAKAL</v>
          </cell>
          <cell r="E205">
            <v>132</v>
          </cell>
        </row>
        <row r="206">
          <cell r="B206">
            <v>1048</v>
          </cell>
          <cell r="C206" t="str">
            <v>GTY</v>
          </cell>
          <cell r="D206" t="str">
            <v>GOOTY</v>
          </cell>
          <cell r="E206">
            <v>132</v>
          </cell>
        </row>
        <row r="207">
          <cell r="B207">
            <v>1049</v>
          </cell>
          <cell r="C207" t="str">
            <v>GVD</v>
          </cell>
          <cell r="D207" t="str">
            <v>GARIVIDI</v>
          </cell>
          <cell r="E207">
            <v>132</v>
          </cell>
        </row>
        <row r="208">
          <cell r="B208">
            <v>1050</v>
          </cell>
          <cell r="C208" t="str">
            <v>GZK</v>
          </cell>
          <cell r="D208" t="str">
            <v>GAZUWAKA</v>
          </cell>
          <cell r="E208">
            <v>132</v>
          </cell>
        </row>
        <row r="209">
          <cell r="B209">
            <v>1051</v>
          </cell>
          <cell r="C209" t="str">
            <v>HDP</v>
          </cell>
          <cell r="D209" t="str">
            <v>HINDUPUR</v>
          </cell>
          <cell r="E209">
            <v>132</v>
          </cell>
        </row>
        <row r="210">
          <cell r="B210">
            <v>1052</v>
          </cell>
          <cell r="C210" t="str">
            <v>HMP</v>
          </cell>
          <cell r="D210" t="str">
            <v>HAMPI</v>
          </cell>
          <cell r="E210">
            <v>132</v>
          </cell>
        </row>
        <row r="211">
          <cell r="B211">
            <v>1053</v>
          </cell>
          <cell r="C211" t="str">
            <v>HPCL</v>
          </cell>
          <cell r="D211" t="str">
            <v>H.P.C.L.</v>
          </cell>
          <cell r="E211">
            <v>132</v>
          </cell>
        </row>
        <row r="212">
          <cell r="B212">
            <v>1054</v>
          </cell>
          <cell r="C212" t="str">
            <v>HSNB</v>
          </cell>
          <cell r="D212" t="str">
            <v>HUSNABAD</v>
          </cell>
          <cell r="E212">
            <v>132</v>
          </cell>
        </row>
        <row r="213">
          <cell r="B213">
            <v>1055</v>
          </cell>
          <cell r="C213" t="str">
            <v>IBRP</v>
          </cell>
          <cell r="D213" t="str">
            <v>IBRAHIMPATNAM</v>
          </cell>
          <cell r="E213">
            <v>132</v>
          </cell>
        </row>
        <row r="214">
          <cell r="B214">
            <v>1056</v>
          </cell>
          <cell r="C214" t="str">
            <v>JBH</v>
          </cell>
          <cell r="D214" t="str">
            <v>JUBILI HILLS</v>
          </cell>
          <cell r="E214">
            <v>132</v>
          </cell>
        </row>
        <row r="215">
          <cell r="B215">
            <v>1057</v>
          </cell>
          <cell r="C215" t="str">
            <v>JGTY</v>
          </cell>
          <cell r="D215" t="str">
            <v>JAGTYAL</v>
          </cell>
          <cell r="E215">
            <v>132</v>
          </cell>
        </row>
        <row r="216">
          <cell r="B216">
            <v>1058</v>
          </cell>
          <cell r="C216" t="str">
            <v>JMK</v>
          </cell>
          <cell r="D216" t="str">
            <v>JAMMIKUNTA</v>
          </cell>
          <cell r="E216">
            <v>132</v>
          </cell>
        </row>
        <row r="217">
          <cell r="B217">
            <v>1059</v>
          </cell>
          <cell r="C217" t="str">
            <v>KCP</v>
          </cell>
          <cell r="D217" t="str">
            <v>K.C.P. CEMENT</v>
          </cell>
          <cell r="E217">
            <v>132</v>
          </cell>
        </row>
        <row r="218">
          <cell r="B218">
            <v>1060</v>
          </cell>
          <cell r="C218" t="str">
            <v>KDA</v>
          </cell>
          <cell r="D218" t="str">
            <v>KAKINADA</v>
          </cell>
          <cell r="E218">
            <v>132</v>
          </cell>
        </row>
        <row r="219">
          <cell r="B219">
            <v>1061</v>
          </cell>
          <cell r="C219" t="str">
            <v>KDP</v>
          </cell>
          <cell r="D219" t="str">
            <v>KONDAPALLI</v>
          </cell>
          <cell r="E219">
            <v>132</v>
          </cell>
        </row>
        <row r="220">
          <cell r="B220">
            <v>1062</v>
          </cell>
          <cell r="C220" t="str">
            <v>KDR</v>
          </cell>
          <cell r="D220" t="str">
            <v>KADIRI</v>
          </cell>
          <cell r="E220">
            <v>132</v>
          </cell>
        </row>
        <row r="221">
          <cell r="B221">
            <v>1063</v>
          </cell>
          <cell r="C221" t="str">
            <v>KESO</v>
          </cell>
          <cell r="D221" t="str">
            <v>KESORAM</v>
          </cell>
          <cell r="E221">
            <v>132</v>
          </cell>
        </row>
        <row r="222">
          <cell r="B222">
            <v>1064</v>
          </cell>
          <cell r="C222" t="str">
            <v>KLDG</v>
          </cell>
          <cell r="D222" t="str">
            <v>KALYANADURGAM</v>
          </cell>
          <cell r="E222">
            <v>132</v>
          </cell>
        </row>
        <row r="223">
          <cell r="B223">
            <v>1065</v>
          </cell>
          <cell r="C223" t="str">
            <v>KLH</v>
          </cell>
          <cell r="D223" t="str">
            <v>KALAHASTI</v>
          </cell>
          <cell r="E223">
            <v>132</v>
          </cell>
        </row>
        <row r="224">
          <cell r="B224">
            <v>1066</v>
          </cell>
          <cell r="C224" t="str">
            <v>KLKR</v>
          </cell>
          <cell r="D224" t="str">
            <v>KALIKIRI</v>
          </cell>
          <cell r="E224">
            <v>132</v>
          </cell>
        </row>
        <row r="225">
          <cell r="B225">
            <v>1067</v>
          </cell>
          <cell r="C225" t="str">
            <v>KLVK</v>
          </cell>
          <cell r="D225" t="str">
            <v>KALWAKURTHY</v>
          </cell>
          <cell r="E225">
            <v>132</v>
          </cell>
        </row>
        <row r="226">
          <cell r="B226">
            <v>1068</v>
          </cell>
          <cell r="C226" t="str">
            <v>KMLP</v>
          </cell>
          <cell r="D226" t="str">
            <v>K.MALLEPALLY</v>
          </cell>
          <cell r="E226">
            <v>132</v>
          </cell>
        </row>
        <row r="227">
          <cell r="B227">
            <v>1069</v>
          </cell>
          <cell r="C227" t="str">
            <v>KMM-1</v>
          </cell>
          <cell r="D227" t="str">
            <v>KHAMMAM</v>
          </cell>
          <cell r="E227">
            <v>132</v>
          </cell>
        </row>
        <row r="228">
          <cell r="B228">
            <v>1070</v>
          </cell>
          <cell r="C228" t="str">
            <v>KMP</v>
          </cell>
          <cell r="D228" t="str">
            <v>KAMALAPUR</v>
          </cell>
          <cell r="E228">
            <v>132</v>
          </cell>
        </row>
        <row r="229">
          <cell r="B229">
            <v>1071</v>
          </cell>
          <cell r="C229" t="str">
            <v>KMRD</v>
          </cell>
          <cell r="D229" t="str">
            <v>KAMAREDDY</v>
          </cell>
          <cell r="E229">
            <v>132</v>
          </cell>
        </row>
        <row r="230">
          <cell r="B230">
            <v>1072</v>
          </cell>
          <cell r="C230" t="str">
            <v>KNDI</v>
          </cell>
          <cell r="D230" t="str">
            <v>KANDI</v>
          </cell>
          <cell r="E230">
            <v>132</v>
          </cell>
        </row>
        <row r="231">
          <cell r="B231">
            <v>1073</v>
          </cell>
          <cell r="C231" t="str">
            <v>KNGR</v>
          </cell>
          <cell r="D231" t="str">
            <v>KANIGIRI</v>
          </cell>
          <cell r="E231">
            <v>132</v>
          </cell>
        </row>
        <row r="232">
          <cell r="B232">
            <v>1074</v>
          </cell>
          <cell r="C232" t="str">
            <v>KNL</v>
          </cell>
          <cell r="D232" t="str">
            <v>KURNOOL</v>
          </cell>
          <cell r="E232">
            <v>132</v>
          </cell>
        </row>
        <row r="233">
          <cell r="B233">
            <v>1075</v>
          </cell>
          <cell r="C233" t="str">
            <v>KNML</v>
          </cell>
          <cell r="D233" t="str">
            <v>KANUMOLU</v>
          </cell>
          <cell r="E233">
            <v>132</v>
          </cell>
        </row>
        <row r="234">
          <cell r="B234">
            <v>1076</v>
          </cell>
          <cell r="C234" t="str">
            <v>KOTR</v>
          </cell>
          <cell r="D234" t="str">
            <v>KOTHUR</v>
          </cell>
          <cell r="E234">
            <v>132</v>
          </cell>
        </row>
        <row r="235">
          <cell r="B235">
            <v>1077</v>
          </cell>
          <cell r="C235" t="str">
            <v>KOVR</v>
          </cell>
          <cell r="D235" t="str">
            <v>KOVVUR</v>
          </cell>
          <cell r="E235">
            <v>132</v>
          </cell>
        </row>
        <row r="236">
          <cell r="B236">
            <v>1078</v>
          </cell>
          <cell r="C236" t="str">
            <v>DURSH</v>
          </cell>
          <cell r="D236" t="str">
            <v>DURSHED</v>
          </cell>
          <cell r="E236">
            <v>132</v>
          </cell>
        </row>
        <row r="237">
          <cell r="B237">
            <v>1079</v>
          </cell>
          <cell r="C237" t="str">
            <v>KRPL</v>
          </cell>
          <cell r="D237" t="str">
            <v>KORUPROLU</v>
          </cell>
          <cell r="E237">
            <v>132</v>
          </cell>
        </row>
        <row r="238">
          <cell r="B238">
            <v>1080</v>
          </cell>
          <cell r="C238" t="str">
            <v>KTS</v>
          </cell>
          <cell r="D238" t="str">
            <v>KOTHAGUDEM</v>
          </cell>
          <cell r="E238">
            <v>132</v>
          </cell>
        </row>
        <row r="239">
          <cell r="B239">
            <v>1081</v>
          </cell>
          <cell r="C239" t="str">
            <v>KVKT</v>
          </cell>
          <cell r="D239" t="str">
            <v>K.V. KOTA</v>
          </cell>
          <cell r="E239">
            <v>132</v>
          </cell>
        </row>
        <row r="240">
          <cell r="B240">
            <v>1082</v>
          </cell>
          <cell r="C240" t="str">
            <v>KVL</v>
          </cell>
          <cell r="D240" t="str">
            <v>KAVALI</v>
          </cell>
          <cell r="E240">
            <v>132</v>
          </cell>
        </row>
        <row r="241">
          <cell r="B241">
            <v>1083</v>
          </cell>
          <cell r="C241" t="str">
            <v>MAND</v>
          </cell>
          <cell r="D241" t="str">
            <v>MANDAMARRI</v>
          </cell>
          <cell r="E241">
            <v>132</v>
          </cell>
        </row>
        <row r="242">
          <cell r="B242">
            <v>1084</v>
          </cell>
          <cell r="C242" t="str">
            <v>MBN</v>
          </cell>
          <cell r="D242" t="str">
            <v>MAHABOOBNAGAR (BHOOTPUR)</v>
          </cell>
          <cell r="E242">
            <v>132</v>
          </cell>
        </row>
        <row r="243">
          <cell r="B243">
            <v>1085</v>
          </cell>
          <cell r="C243" t="str">
            <v>MCL</v>
          </cell>
          <cell r="D243" t="str">
            <v>MACHERLA</v>
          </cell>
          <cell r="E243">
            <v>132</v>
          </cell>
        </row>
        <row r="244">
          <cell r="B244">
            <v>1086</v>
          </cell>
          <cell r="C244" t="str">
            <v>MDPL</v>
          </cell>
          <cell r="D244" t="str">
            <v>MADANAPALLI</v>
          </cell>
          <cell r="E244">
            <v>132</v>
          </cell>
        </row>
        <row r="245">
          <cell r="B245">
            <v>1087</v>
          </cell>
          <cell r="C245" t="str">
            <v>MGD</v>
          </cell>
          <cell r="D245" t="str">
            <v>MIRYALGUDA</v>
          </cell>
          <cell r="E245">
            <v>132</v>
          </cell>
        </row>
        <row r="246">
          <cell r="B246">
            <v>1088</v>
          </cell>
          <cell r="C246" t="str">
            <v>MKD</v>
          </cell>
          <cell r="D246" t="str">
            <v>MACHKUND</v>
          </cell>
          <cell r="E246">
            <v>132</v>
          </cell>
        </row>
        <row r="247">
          <cell r="B247">
            <v>1089</v>
          </cell>
          <cell r="C247" t="str">
            <v>MLI</v>
          </cell>
          <cell r="D247" t="str">
            <v>MOULALI</v>
          </cell>
          <cell r="E247">
            <v>132</v>
          </cell>
        </row>
        <row r="248">
          <cell r="B248">
            <v>1090</v>
          </cell>
          <cell r="C248" t="str">
            <v>MLPT</v>
          </cell>
          <cell r="D248" t="str">
            <v>MALLIAYAPET</v>
          </cell>
          <cell r="E248">
            <v>132</v>
          </cell>
        </row>
        <row r="249">
          <cell r="B249">
            <v>1091</v>
          </cell>
          <cell r="C249" t="str">
            <v>MNCH</v>
          </cell>
          <cell r="D249" t="str">
            <v>MANCHERIAL</v>
          </cell>
          <cell r="E249">
            <v>132</v>
          </cell>
        </row>
        <row r="250">
          <cell r="B250">
            <v>1092</v>
          </cell>
          <cell r="C250" t="str">
            <v>MNG</v>
          </cell>
          <cell r="D250" t="str">
            <v>MANUGURU</v>
          </cell>
          <cell r="E250">
            <v>132</v>
          </cell>
        </row>
        <row r="251">
          <cell r="B251">
            <v>1093</v>
          </cell>
          <cell r="C251" t="str">
            <v>MNHB</v>
          </cell>
          <cell r="D251" t="str">
            <v>MANOHARABAD</v>
          </cell>
          <cell r="E251">
            <v>132</v>
          </cell>
        </row>
        <row r="252">
          <cell r="B252">
            <v>1094</v>
          </cell>
          <cell r="C252" t="str">
            <v>MSTL</v>
          </cell>
          <cell r="D252" t="str">
            <v>MUSTYAL</v>
          </cell>
          <cell r="E252">
            <v>132</v>
          </cell>
        </row>
        <row r="253">
          <cell r="B253">
            <v>1095</v>
          </cell>
          <cell r="C253" t="str">
            <v>NAD</v>
          </cell>
          <cell r="D253" t="str">
            <v>NANDYALA</v>
          </cell>
          <cell r="E253">
            <v>132</v>
          </cell>
        </row>
        <row r="254">
          <cell r="B254">
            <v>1096</v>
          </cell>
          <cell r="C254" t="str">
            <v>NAVW</v>
          </cell>
          <cell r="D254" t="str">
            <v>NAVAL WHARF</v>
          </cell>
          <cell r="E254">
            <v>132</v>
          </cell>
        </row>
        <row r="255">
          <cell r="B255">
            <v>1097</v>
          </cell>
          <cell r="C255" t="str">
            <v>NBRT</v>
          </cell>
          <cell r="D255" t="str">
            <v>NAVABHARAT</v>
          </cell>
          <cell r="E255">
            <v>132</v>
          </cell>
        </row>
        <row r="256">
          <cell r="B256">
            <v>1098</v>
          </cell>
          <cell r="C256" t="str">
            <v>NDV</v>
          </cell>
          <cell r="D256" t="str">
            <v>NIDADAVOLU</v>
          </cell>
          <cell r="E256">
            <v>132</v>
          </cell>
        </row>
        <row r="257">
          <cell r="B257">
            <v>1099</v>
          </cell>
          <cell r="C257" t="str">
            <v>NKD</v>
          </cell>
          <cell r="D257" t="str">
            <v>NEKKONDA</v>
          </cell>
          <cell r="E257">
            <v>132</v>
          </cell>
        </row>
        <row r="258">
          <cell r="B258">
            <v>1100</v>
          </cell>
          <cell r="C258" t="str">
            <v>NLG</v>
          </cell>
          <cell r="D258" t="str">
            <v>NALGONDA</v>
          </cell>
          <cell r="E258">
            <v>132</v>
          </cell>
        </row>
        <row r="259">
          <cell r="B259">
            <v>1101</v>
          </cell>
          <cell r="C259" t="str">
            <v>NLR</v>
          </cell>
          <cell r="D259" t="str">
            <v>NELLORE</v>
          </cell>
          <cell r="E259">
            <v>132</v>
          </cell>
        </row>
        <row r="260">
          <cell r="B260">
            <v>1102</v>
          </cell>
          <cell r="C260" t="str">
            <v>NLRS</v>
          </cell>
          <cell r="D260" t="str">
            <v>NELLORE SOUTH</v>
          </cell>
          <cell r="E260">
            <v>132</v>
          </cell>
        </row>
        <row r="261">
          <cell r="B261">
            <v>1103</v>
          </cell>
          <cell r="C261" t="str">
            <v>NS</v>
          </cell>
          <cell r="D261" t="str">
            <v>NAGARJUNASAGAR</v>
          </cell>
          <cell r="E261">
            <v>132</v>
          </cell>
        </row>
        <row r="262">
          <cell r="B262">
            <v>1104</v>
          </cell>
          <cell r="C262" t="str">
            <v>NSRC</v>
          </cell>
          <cell r="D262" t="str">
            <v>N.S. RIGHT CANAL</v>
          </cell>
          <cell r="E262">
            <v>132</v>
          </cell>
        </row>
        <row r="263">
          <cell r="B263">
            <v>1105</v>
          </cell>
          <cell r="C263" t="str">
            <v>NTS</v>
          </cell>
          <cell r="D263" t="str">
            <v>NLR THERMAL STATION</v>
          </cell>
          <cell r="E263">
            <v>132</v>
          </cell>
        </row>
        <row r="264">
          <cell r="B264">
            <v>1106</v>
          </cell>
          <cell r="C264" t="str">
            <v>NZB</v>
          </cell>
          <cell r="D264" t="str">
            <v>NIZAMABAD</v>
          </cell>
          <cell r="E264">
            <v>132</v>
          </cell>
        </row>
        <row r="265">
          <cell r="B265">
            <v>1107</v>
          </cell>
          <cell r="C265" t="str">
            <v>NZVD</v>
          </cell>
          <cell r="D265" t="str">
            <v>NUZIVEEDU</v>
          </cell>
          <cell r="E265">
            <v>132</v>
          </cell>
        </row>
        <row r="266">
          <cell r="B266">
            <v>1108</v>
          </cell>
          <cell r="C266" t="str">
            <v>OCM</v>
          </cell>
          <cell r="D266" t="str">
            <v>O.C.M.</v>
          </cell>
          <cell r="E266">
            <v>132</v>
          </cell>
        </row>
        <row r="267">
          <cell r="B267">
            <v>1109</v>
          </cell>
          <cell r="C267" t="str">
            <v>ONG</v>
          </cell>
          <cell r="D267" t="str">
            <v>ONGOLE</v>
          </cell>
          <cell r="E267">
            <v>132</v>
          </cell>
        </row>
        <row r="268">
          <cell r="B268">
            <v>1110</v>
          </cell>
          <cell r="C268" t="str">
            <v>PCP</v>
          </cell>
          <cell r="D268" t="str">
            <v>POCHAMPADU</v>
          </cell>
          <cell r="E268">
            <v>132</v>
          </cell>
        </row>
        <row r="269">
          <cell r="B269">
            <v>1111</v>
          </cell>
          <cell r="C269" t="str">
            <v>PCPH</v>
          </cell>
          <cell r="D269" t="str">
            <v>POCHAMPADU POWERHOUSE</v>
          </cell>
          <cell r="E269">
            <v>132</v>
          </cell>
        </row>
        <row r="270">
          <cell r="B270">
            <v>1112</v>
          </cell>
          <cell r="C270" t="str">
            <v>PDG</v>
          </cell>
          <cell r="D270" t="str">
            <v>PIDUGURALLA</v>
          </cell>
          <cell r="E270">
            <v>132</v>
          </cell>
        </row>
        <row r="271">
          <cell r="B271">
            <v>1113</v>
          </cell>
          <cell r="C271" t="str">
            <v>PDP</v>
          </cell>
          <cell r="D271" t="str">
            <v>PEDDAPURAM</v>
          </cell>
          <cell r="E271">
            <v>132</v>
          </cell>
        </row>
        <row r="272">
          <cell r="B272">
            <v>1114</v>
          </cell>
          <cell r="C272" t="str">
            <v>PDPR</v>
          </cell>
          <cell r="D272" t="str">
            <v>PEDDPUR</v>
          </cell>
          <cell r="E272">
            <v>132</v>
          </cell>
        </row>
        <row r="273">
          <cell r="B273">
            <v>1115</v>
          </cell>
          <cell r="C273" t="str">
            <v>PKL</v>
          </cell>
          <cell r="D273" t="str">
            <v>PAKALA</v>
          </cell>
          <cell r="E273">
            <v>132</v>
          </cell>
        </row>
        <row r="274">
          <cell r="B274">
            <v>1116</v>
          </cell>
          <cell r="C274" t="str">
            <v>PLMN</v>
          </cell>
          <cell r="D274" t="str">
            <v>PALAMANER</v>
          </cell>
          <cell r="E274">
            <v>132</v>
          </cell>
        </row>
        <row r="275">
          <cell r="B275">
            <v>1117</v>
          </cell>
          <cell r="C275" t="str">
            <v>PMRU</v>
          </cell>
          <cell r="D275" t="str">
            <v>PAMARRU</v>
          </cell>
          <cell r="E275">
            <v>132</v>
          </cell>
        </row>
        <row r="276">
          <cell r="B276">
            <v>1118</v>
          </cell>
          <cell r="C276" t="str">
            <v>PNYM</v>
          </cell>
          <cell r="D276" t="str">
            <v>PANYAM</v>
          </cell>
          <cell r="E276">
            <v>132</v>
          </cell>
        </row>
        <row r="277">
          <cell r="B277">
            <v>1119</v>
          </cell>
          <cell r="C277" t="str">
            <v>PORT</v>
          </cell>
          <cell r="D277" t="str">
            <v>PORT S.S.</v>
          </cell>
          <cell r="E277">
            <v>132</v>
          </cell>
        </row>
        <row r="278">
          <cell r="B278">
            <v>1120</v>
          </cell>
          <cell r="C278" t="str">
            <v>PRCH</v>
          </cell>
          <cell r="D278" t="str">
            <v>PARUCHURU</v>
          </cell>
          <cell r="E278">
            <v>132</v>
          </cell>
        </row>
        <row r="279">
          <cell r="B279">
            <v>1121</v>
          </cell>
          <cell r="C279" t="str">
            <v>PROD</v>
          </cell>
          <cell r="D279" t="str">
            <v>PRODUTOOR</v>
          </cell>
          <cell r="E279">
            <v>132</v>
          </cell>
        </row>
        <row r="280">
          <cell r="B280">
            <v>1122</v>
          </cell>
          <cell r="C280" t="str">
            <v>PULI</v>
          </cell>
          <cell r="D280" t="str">
            <v>PULIVENDULA</v>
          </cell>
          <cell r="E280">
            <v>132</v>
          </cell>
        </row>
        <row r="281">
          <cell r="B281">
            <v>1123</v>
          </cell>
          <cell r="C281" t="str">
            <v>PUTR</v>
          </cell>
          <cell r="D281" t="str">
            <v>PUTTUR</v>
          </cell>
          <cell r="E281">
            <v>132</v>
          </cell>
        </row>
        <row r="282">
          <cell r="B282">
            <v>1124</v>
          </cell>
          <cell r="C282" t="str">
            <v>RCIK</v>
          </cell>
          <cell r="D282" t="str">
            <v>RCI KANCHANBAGH</v>
          </cell>
          <cell r="E282">
            <v>132</v>
          </cell>
        </row>
        <row r="283">
          <cell r="B283">
            <v>1125</v>
          </cell>
          <cell r="C283" t="str">
            <v>RCP</v>
          </cell>
          <cell r="D283" t="str">
            <v>R.C.PURAM</v>
          </cell>
          <cell r="E283">
            <v>132</v>
          </cell>
        </row>
        <row r="284">
          <cell r="B284">
            <v>1126</v>
          </cell>
          <cell r="C284" t="str">
            <v>RCPE</v>
          </cell>
          <cell r="D284" t="str">
            <v>R.C.PURAM EAST</v>
          </cell>
          <cell r="E284">
            <v>132</v>
          </cell>
        </row>
        <row r="285">
          <cell r="B285">
            <v>1127</v>
          </cell>
          <cell r="C285" t="str">
            <v>RDM</v>
          </cell>
          <cell r="D285" t="str">
            <v>RAMAGUNDAM-AP</v>
          </cell>
          <cell r="E285">
            <v>132</v>
          </cell>
        </row>
        <row r="286">
          <cell r="B286">
            <v>1128</v>
          </cell>
          <cell r="C286" t="str">
            <v>RGP</v>
          </cell>
          <cell r="D286" t="str">
            <v>RAGUNATAPALLI</v>
          </cell>
          <cell r="E286">
            <v>132</v>
          </cell>
        </row>
        <row r="287">
          <cell r="B287">
            <v>1129</v>
          </cell>
          <cell r="C287" t="str">
            <v>RNG</v>
          </cell>
          <cell r="D287" t="str">
            <v>RENIGUNTA</v>
          </cell>
          <cell r="E287">
            <v>132</v>
          </cell>
        </row>
        <row r="288">
          <cell r="B288">
            <v>1130</v>
          </cell>
          <cell r="C288" t="str">
            <v>RMNP</v>
          </cell>
          <cell r="D288" t="str">
            <v>RAMANNAPETA</v>
          </cell>
          <cell r="E288">
            <v>132</v>
          </cell>
        </row>
        <row r="289">
          <cell r="B289">
            <v>1131</v>
          </cell>
          <cell r="C289" t="str">
            <v>RST</v>
          </cell>
          <cell r="D289" t="str">
            <v>RAMAGUNDAM-NTPC</v>
          </cell>
          <cell r="E289">
            <v>132</v>
          </cell>
        </row>
        <row r="290">
          <cell r="B290">
            <v>1132</v>
          </cell>
          <cell r="C290" t="str">
            <v>RTS</v>
          </cell>
          <cell r="D290" t="str">
            <v>RAMAGUNDAM-B</v>
          </cell>
          <cell r="E290">
            <v>132</v>
          </cell>
        </row>
        <row r="291">
          <cell r="B291">
            <v>1133</v>
          </cell>
          <cell r="C291" t="str">
            <v>SADA</v>
          </cell>
          <cell r="D291" t="str">
            <v>SADASHIVAPETA</v>
          </cell>
          <cell r="E291">
            <v>132</v>
          </cell>
        </row>
        <row r="292">
          <cell r="B292">
            <v>1134</v>
          </cell>
          <cell r="C292" t="str">
            <v>SCCM</v>
          </cell>
          <cell r="D292" t="str">
            <v>S.C.C. MANCHERIAL</v>
          </cell>
          <cell r="E292">
            <v>132</v>
          </cell>
        </row>
        <row r="293">
          <cell r="B293">
            <v>1135</v>
          </cell>
          <cell r="C293" t="str">
            <v>SCCS</v>
          </cell>
          <cell r="D293" t="str">
            <v>S.C.C. S.R. PATNUM</v>
          </cell>
          <cell r="E293">
            <v>132</v>
          </cell>
        </row>
        <row r="294">
          <cell r="B294">
            <v>1136</v>
          </cell>
          <cell r="C294" t="str">
            <v>SDP</v>
          </cell>
          <cell r="D294" t="str">
            <v>SIDDIPET</v>
          </cell>
          <cell r="E294">
            <v>132</v>
          </cell>
        </row>
        <row r="295">
          <cell r="B295">
            <v>1137</v>
          </cell>
          <cell r="C295" t="str">
            <v>SHKT</v>
          </cell>
          <cell r="D295" t="str">
            <v>SRIHARIKOTA</v>
          </cell>
          <cell r="E295">
            <v>132</v>
          </cell>
        </row>
        <row r="296">
          <cell r="B296">
            <v>1138</v>
          </cell>
          <cell r="C296" t="str">
            <v>SHN</v>
          </cell>
          <cell r="D296" t="str">
            <v>SHAPURNAGAR</v>
          </cell>
          <cell r="E296">
            <v>132</v>
          </cell>
        </row>
        <row r="297">
          <cell r="B297">
            <v>1139</v>
          </cell>
          <cell r="C297" t="str">
            <v>SIRP</v>
          </cell>
          <cell r="D297" t="str">
            <v>SIRPUR KAGAZNAGAR</v>
          </cell>
          <cell r="E297">
            <v>132</v>
          </cell>
        </row>
        <row r="298">
          <cell r="B298">
            <v>1140</v>
          </cell>
          <cell r="C298" t="str">
            <v>SLP</v>
          </cell>
          <cell r="D298" t="str">
            <v>SULURPET</v>
          </cell>
          <cell r="E298">
            <v>132</v>
          </cell>
        </row>
        <row r="299">
          <cell r="B299">
            <v>1141</v>
          </cell>
          <cell r="C299" t="str">
            <v>SMHC</v>
          </cell>
          <cell r="D299" t="str">
            <v>SIMHACHALAM</v>
          </cell>
          <cell r="E299">
            <v>132</v>
          </cell>
        </row>
        <row r="300">
          <cell r="B300">
            <v>1143</v>
          </cell>
          <cell r="C300" t="str">
            <v>SRP</v>
          </cell>
          <cell r="D300" t="str">
            <v>SEETHARAMAPATNAM</v>
          </cell>
          <cell r="E300">
            <v>132</v>
          </cell>
        </row>
        <row r="301">
          <cell r="B301">
            <v>1144</v>
          </cell>
          <cell r="C301" t="str">
            <v>SRSL</v>
          </cell>
          <cell r="D301" t="str">
            <v>SIRSILLA</v>
          </cell>
          <cell r="E301">
            <v>132</v>
          </cell>
        </row>
        <row r="302">
          <cell r="B302">
            <v>1145</v>
          </cell>
          <cell r="C302" t="str">
            <v>SS</v>
          </cell>
          <cell r="D302" t="str">
            <v>SRISAILAM</v>
          </cell>
          <cell r="E302">
            <v>132</v>
          </cell>
        </row>
        <row r="303">
          <cell r="B303">
            <v>1146</v>
          </cell>
          <cell r="C303" t="str">
            <v>SURY</v>
          </cell>
          <cell r="D303" t="str">
            <v>SURYAPET</v>
          </cell>
          <cell r="E303">
            <v>132</v>
          </cell>
        </row>
        <row r="304">
          <cell r="B304">
            <v>1147</v>
          </cell>
          <cell r="C304" t="str">
            <v>SVRP</v>
          </cell>
          <cell r="D304" t="str">
            <v>SIVARAMPALLY</v>
          </cell>
          <cell r="E304">
            <v>132</v>
          </cell>
        </row>
        <row r="305">
          <cell r="B305">
            <v>1148</v>
          </cell>
          <cell r="C305" t="str">
            <v>TBV</v>
          </cell>
          <cell r="D305" t="str">
            <v>T.B.VARA</v>
          </cell>
          <cell r="E305">
            <v>132</v>
          </cell>
        </row>
        <row r="306">
          <cell r="B306">
            <v>1149</v>
          </cell>
          <cell r="C306" t="str">
            <v>TDP</v>
          </cell>
          <cell r="D306" t="str">
            <v>TADEPALLI</v>
          </cell>
          <cell r="E306">
            <v>132</v>
          </cell>
        </row>
        <row r="307">
          <cell r="B307">
            <v>1150</v>
          </cell>
          <cell r="C307" t="str">
            <v>TDPT</v>
          </cell>
          <cell r="D307" t="str">
            <v>TADIPATRI</v>
          </cell>
          <cell r="E307">
            <v>132</v>
          </cell>
        </row>
        <row r="308">
          <cell r="B308">
            <v>1151</v>
          </cell>
          <cell r="C308" t="str">
            <v>TEXM</v>
          </cell>
          <cell r="D308" t="str">
            <v>TEXMACO</v>
          </cell>
          <cell r="E308">
            <v>132</v>
          </cell>
        </row>
        <row r="309">
          <cell r="B309">
            <v>1152</v>
          </cell>
          <cell r="C309" t="str">
            <v>TKL</v>
          </cell>
          <cell r="D309" t="str">
            <v>TEKKALI</v>
          </cell>
          <cell r="E309">
            <v>132</v>
          </cell>
        </row>
        <row r="310">
          <cell r="B310">
            <v>1153</v>
          </cell>
          <cell r="C310" t="str">
            <v>TNDR</v>
          </cell>
          <cell r="D310" t="str">
            <v>TANDUR</v>
          </cell>
          <cell r="E310">
            <v>132</v>
          </cell>
        </row>
        <row r="311">
          <cell r="B311">
            <v>1154</v>
          </cell>
          <cell r="C311" t="str">
            <v>TPT</v>
          </cell>
          <cell r="D311" t="str">
            <v>TIRUPATI</v>
          </cell>
          <cell r="E311">
            <v>132</v>
          </cell>
        </row>
        <row r="312">
          <cell r="B312">
            <v>1156</v>
          </cell>
          <cell r="C312" t="str">
            <v>WDKP</v>
          </cell>
          <cell r="D312" t="str">
            <v>WADDEKOTHAPALLY</v>
          </cell>
          <cell r="E312">
            <v>132</v>
          </cell>
        </row>
        <row r="313">
          <cell r="B313">
            <v>1157</v>
          </cell>
          <cell r="C313" t="str">
            <v>WANP</v>
          </cell>
          <cell r="D313" t="str">
            <v>WANAPARTHY</v>
          </cell>
          <cell r="E313">
            <v>132</v>
          </cell>
        </row>
        <row r="314">
          <cell r="B314">
            <v>1158</v>
          </cell>
          <cell r="C314" t="str">
            <v>WDP</v>
          </cell>
          <cell r="D314" t="str">
            <v>WADAPALLI</v>
          </cell>
          <cell r="E314">
            <v>132</v>
          </cell>
        </row>
        <row r="315">
          <cell r="B315">
            <v>1159</v>
          </cell>
          <cell r="C315" t="str">
            <v>WGL</v>
          </cell>
          <cell r="D315" t="str">
            <v>WARANGAL</v>
          </cell>
          <cell r="E315">
            <v>132</v>
          </cell>
        </row>
        <row r="316">
          <cell r="B316">
            <v>1160</v>
          </cell>
          <cell r="C316" t="str">
            <v>YGT</v>
          </cell>
          <cell r="D316" t="str">
            <v>YERRAGUNTLA</v>
          </cell>
          <cell r="E316">
            <v>132</v>
          </cell>
        </row>
        <row r="317">
          <cell r="B317">
            <v>1161</v>
          </cell>
          <cell r="C317" t="str">
            <v>YML</v>
          </cell>
          <cell r="D317" t="str">
            <v>YEDDUMYLARAM</v>
          </cell>
          <cell r="E317">
            <v>132</v>
          </cell>
        </row>
        <row r="318">
          <cell r="B318">
            <v>1162</v>
          </cell>
          <cell r="C318" t="str">
            <v>ZHRB</v>
          </cell>
          <cell r="D318" t="str">
            <v>ZAHEERABAD</v>
          </cell>
          <cell r="E318">
            <v>132</v>
          </cell>
        </row>
        <row r="319">
          <cell r="B319">
            <v>1163</v>
          </cell>
          <cell r="C319" t="str">
            <v>ASWP</v>
          </cell>
          <cell r="D319" t="str">
            <v>ASWARAOPET</v>
          </cell>
          <cell r="E319">
            <v>132</v>
          </cell>
        </row>
        <row r="320">
          <cell r="B320">
            <v>1164</v>
          </cell>
          <cell r="C320" t="str">
            <v>IMLB</v>
          </cell>
          <cell r="D320" t="str">
            <v>IMLIBUN</v>
          </cell>
          <cell r="E320">
            <v>132</v>
          </cell>
        </row>
        <row r="321">
          <cell r="B321">
            <v>1165</v>
          </cell>
          <cell r="C321" t="str">
            <v>NSLC</v>
          </cell>
          <cell r="D321" t="str">
            <v>N.S. LEFT CANAL</v>
          </cell>
          <cell r="E321">
            <v>132</v>
          </cell>
        </row>
        <row r="322">
          <cell r="B322">
            <v>1166</v>
          </cell>
          <cell r="C322" t="str">
            <v>NRML</v>
          </cell>
          <cell r="D322" t="str">
            <v>NIRMAL</v>
          </cell>
          <cell r="E322">
            <v>132</v>
          </cell>
        </row>
        <row r="323">
          <cell r="B323">
            <v>1167</v>
          </cell>
          <cell r="C323" t="str">
            <v>MDCL</v>
          </cell>
          <cell r="D323" t="str">
            <v>MEDCHAL</v>
          </cell>
          <cell r="E323">
            <v>132</v>
          </cell>
        </row>
        <row r="324">
          <cell r="B324">
            <v>1168</v>
          </cell>
          <cell r="C324" t="str">
            <v>DICHP</v>
          </cell>
          <cell r="D324" t="str">
            <v>DICHPALLY</v>
          </cell>
          <cell r="E324">
            <v>132</v>
          </cell>
        </row>
        <row r="325">
          <cell r="B325">
            <v>1169</v>
          </cell>
          <cell r="C325" t="str">
            <v>CHEN</v>
          </cell>
          <cell r="D325" t="str">
            <v>CHENDODU</v>
          </cell>
          <cell r="E325">
            <v>132</v>
          </cell>
        </row>
        <row r="326">
          <cell r="B326">
            <v>1170</v>
          </cell>
          <cell r="C326" t="str">
            <v>RAYA</v>
          </cell>
          <cell r="D326" t="str">
            <v>RAYACHOTI</v>
          </cell>
          <cell r="E326">
            <v>132</v>
          </cell>
        </row>
        <row r="327">
          <cell r="B327">
            <v>1171</v>
          </cell>
          <cell r="C327" t="str">
            <v>RENZ</v>
          </cell>
          <cell r="D327" t="str">
            <v>RENZAL</v>
          </cell>
          <cell r="E327">
            <v>132</v>
          </cell>
        </row>
        <row r="328">
          <cell r="B328">
            <v>1172</v>
          </cell>
          <cell r="C328" t="str">
            <v>NZS</v>
          </cell>
          <cell r="D328" t="str">
            <v>NIZAMSAGAR</v>
          </cell>
          <cell r="E328">
            <v>132</v>
          </cell>
        </row>
        <row r="329">
          <cell r="B329">
            <v>1173</v>
          </cell>
          <cell r="C329" t="str">
            <v>KOUD</v>
          </cell>
          <cell r="D329" t="str">
            <v>KOUDIPALLI</v>
          </cell>
          <cell r="E329">
            <v>132</v>
          </cell>
        </row>
        <row r="330">
          <cell r="B330">
            <v>1174</v>
          </cell>
          <cell r="C330" t="str">
            <v>GUNR</v>
          </cell>
          <cell r="D330" t="str">
            <v>GUNROCK</v>
          </cell>
          <cell r="E330">
            <v>132</v>
          </cell>
        </row>
        <row r="331">
          <cell r="B331">
            <v>1175</v>
          </cell>
          <cell r="C331" t="str">
            <v>AGRP</v>
          </cell>
          <cell r="D331" t="str">
            <v>AYYAGARAPALLI</v>
          </cell>
          <cell r="E331">
            <v>132</v>
          </cell>
        </row>
        <row r="332">
          <cell r="B332">
            <v>1176</v>
          </cell>
          <cell r="C332" t="str">
            <v>BDWL</v>
          </cell>
          <cell r="D332" t="str">
            <v>BADVEL</v>
          </cell>
          <cell r="E332">
            <v>132</v>
          </cell>
        </row>
        <row r="333">
          <cell r="B333">
            <v>1177</v>
          </cell>
          <cell r="C333" t="str">
            <v>BHNS</v>
          </cell>
          <cell r="D333" t="str">
            <v>BHAINSA</v>
          </cell>
          <cell r="E333">
            <v>132</v>
          </cell>
        </row>
        <row r="334">
          <cell r="B334">
            <v>1178</v>
          </cell>
          <cell r="C334" t="str">
            <v>BHPR</v>
          </cell>
          <cell r="D334" t="str">
            <v>BHOOTHPUR</v>
          </cell>
          <cell r="E334">
            <v>132</v>
          </cell>
        </row>
        <row r="335">
          <cell r="B335">
            <v>1179</v>
          </cell>
          <cell r="C335" t="str">
            <v>CHRL</v>
          </cell>
          <cell r="D335" t="str">
            <v>CHIRALA</v>
          </cell>
          <cell r="E335">
            <v>132</v>
          </cell>
        </row>
        <row r="336">
          <cell r="B336">
            <v>1180</v>
          </cell>
          <cell r="C336" t="str">
            <v>CHVL</v>
          </cell>
          <cell r="D336" t="str">
            <v>CHEVELLA</v>
          </cell>
          <cell r="E336">
            <v>132</v>
          </cell>
        </row>
        <row r="337">
          <cell r="B337">
            <v>1182</v>
          </cell>
          <cell r="C337" t="str">
            <v>DHON</v>
          </cell>
          <cell r="D337" t="str">
            <v>DHONE</v>
          </cell>
          <cell r="E337">
            <v>132</v>
          </cell>
        </row>
        <row r="338">
          <cell r="B338">
            <v>1183</v>
          </cell>
          <cell r="C338" t="str">
            <v>ELUR</v>
          </cell>
          <cell r="D338" t="str">
            <v>ELURU</v>
          </cell>
          <cell r="E338">
            <v>132</v>
          </cell>
        </row>
        <row r="339">
          <cell r="B339">
            <v>1184</v>
          </cell>
          <cell r="C339" t="str">
            <v>GOLD</v>
          </cell>
          <cell r="D339" t="str">
            <v>GOLDSTAR</v>
          </cell>
          <cell r="E339">
            <v>132</v>
          </cell>
        </row>
        <row r="340">
          <cell r="B340">
            <v>1185</v>
          </cell>
          <cell r="C340" t="str">
            <v>GUMM</v>
          </cell>
          <cell r="D340" t="str">
            <v>GUMMADIDALA</v>
          </cell>
          <cell r="E340">
            <v>132</v>
          </cell>
        </row>
        <row r="341">
          <cell r="B341">
            <v>1186</v>
          </cell>
          <cell r="C341" t="str">
            <v>HZN</v>
          </cell>
          <cell r="D341" t="str">
            <v>HUZURNAGAR</v>
          </cell>
          <cell r="E341">
            <v>132</v>
          </cell>
        </row>
        <row r="342">
          <cell r="B342">
            <v>1187</v>
          </cell>
          <cell r="C342" t="str">
            <v>JRDY</v>
          </cell>
          <cell r="D342" t="str">
            <v>JANGAREDDIGUDAM</v>
          </cell>
          <cell r="E342">
            <v>132</v>
          </cell>
        </row>
        <row r="343">
          <cell r="B343">
            <v>1188</v>
          </cell>
          <cell r="C343" t="str">
            <v>KSMK</v>
          </cell>
          <cell r="D343" t="str">
            <v>KASIMKOTA</v>
          </cell>
          <cell r="E343">
            <v>132</v>
          </cell>
        </row>
        <row r="344">
          <cell r="B344">
            <v>1189</v>
          </cell>
          <cell r="C344" t="str">
            <v>GBL</v>
          </cell>
          <cell r="D344" t="str">
            <v>GACHIBOWLI</v>
          </cell>
          <cell r="E344">
            <v>132</v>
          </cell>
        </row>
        <row r="345">
          <cell r="B345">
            <v>1190</v>
          </cell>
          <cell r="C345" t="str">
            <v>MACP</v>
          </cell>
          <cell r="D345" t="str">
            <v>MACHILIPATNAM</v>
          </cell>
          <cell r="E345">
            <v>132</v>
          </cell>
        </row>
        <row r="346">
          <cell r="B346">
            <v>1191</v>
          </cell>
          <cell r="C346" t="str">
            <v>MAKT</v>
          </cell>
          <cell r="D346" t="str">
            <v>MAKTHAL</v>
          </cell>
          <cell r="E346">
            <v>132</v>
          </cell>
        </row>
        <row r="347">
          <cell r="B347">
            <v>1192</v>
          </cell>
          <cell r="C347" t="str">
            <v>MDK</v>
          </cell>
          <cell r="D347" t="str">
            <v>MEDAK</v>
          </cell>
          <cell r="E347">
            <v>132</v>
          </cell>
        </row>
        <row r="348">
          <cell r="B348">
            <v>1193</v>
          </cell>
          <cell r="C348" t="str">
            <v>MDKD</v>
          </cell>
          <cell r="D348" t="str">
            <v>MADIKONDA</v>
          </cell>
          <cell r="E348">
            <v>132</v>
          </cell>
        </row>
        <row r="349">
          <cell r="B349">
            <v>1194</v>
          </cell>
          <cell r="C349" t="str">
            <v>NAGR</v>
          </cell>
          <cell r="D349" t="str">
            <v>NAGARKURNOOL</v>
          </cell>
          <cell r="E349">
            <v>132</v>
          </cell>
        </row>
        <row r="350">
          <cell r="B350">
            <v>1195</v>
          </cell>
          <cell r="C350" t="str">
            <v>NDPT</v>
          </cell>
          <cell r="D350" t="str">
            <v>NANDIPET</v>
          </cell>
          <cell r="E350">
            <v>132</v>
          </cell>
        </row>
        <row r="351">
          <cell r="B351">
            <v>1196</v>
          </cell>
          <cell r="C351" t="str">
            <v>NRKH</v>
          </cell>
          <cell r="D351" t="str">
            <v>NARAYANKHED</v>
          </cell>
          <cell r="E351">
            <v>132</v>
          </cell>
        </row>
        <row r="352">
          <cell r="B352">
            <v>1197</v>
          </cell>
          <cell r="C352" t="str">
            <v>PEND</v>
          </cell>
          <cell r="D352" t="str">
            <v>PENDURTHI</v>
          </cell>
          <cell r="E352">
            <v>132</v>
          </cell>
        </row>
        <row r="353">
          <cell r="B353">
            <v>1198</v>
          </cell>
          <cell r="C353" t="str">
            <v>PANB</v>
          </cell>
          <cell r="D353" t="str">
            <v>PENNAAHOBILAM</v>
          </cell>
          <cell r="E353">
            <v>132</v>
          </cell>
        </row>
        <row r="354">
          <cell r="B354">
            <v>1199</v>
          </cell>
          <cell r="C354" t="str">
            <v>PRAT</v>
          </cell>
          <cell r="D354" t="str">
            <v>PRATHIPADU</v>
          </cell>
          <cell r="E354">
            <v>132</v>
          </cell>
        </row>
        <row r="355">
          <cell r="B355">
            <v>1200</v>
          </cell>
          <cell r="C355" t="str">
            <v>PTDP</v>
          </cell>
          <cell r="D355" t="str">
            <v>PEDDATADEPALLI</v>
          </cell>
          <cell r="E355">
            <v>132</v>
          </cell>
        </row>
        <row r="356">
          <cell r="B356">
            <v>1202</v>
          </cell>
          <cell r="C356" t="str">
            <v>SANT</v>
          </cell>
          <cell r="D356" t="str">
            <v>SANTHIPURAM</v>
          </cell>
          <cell r="E356">
            <v>132</v>
          </cell>
        </row>
        <row r="357">
          <cell r="B357">
            <v>1203</v>
          </cell>
          <cell r="C357" t="str">
            <v>TENL</v>
          </cell>
          <cell r="D357" t="str">
            <v>TENALI</v>
          </cell>
          <cell r="E357">
            <v>132</v>
          </cell>
        </row>
        <row r="358">
          <cell r="B358">
            <v>1204</v>
          </cell>
          <cell r="C358" t="str">
            <v>TNK</v>
          </cell>
          <cell r="D358" t="str">
            <v>TANUKU</v>
          </cell>
          <cell r="E358">
            <v>132</v>
          </cell>
        </row>
        <row r="359">
          <cell r="B359">
            <v>1205</v>
          </cell>
          <cell r="C359" t="str">
            <v>TUNI</v>
          </cell>
          <cell r="D359" t="str">
            <v>TUNI</v>
          </cell>
          <cell r="E359">
            <v>132</v>
          </cell>
        </row>
        <row r="360">
          <cell r="B360">
            <v>1206</v>
          </cell>
          <cell r="C360" t="str">
            <v>VJA</v>
          </cell>
          <cell r="D360" t="str">
            <v>VIJAYAWADA</v>
          </cell>
          <cell r="E360">
            <v>132</v>
          </cell>
        </row>
        <row r="361">
          <cell r="B361">
            <v>1207</v>
          </cell>
          <cell r="C361" t="str">
            <v>VKTG</v>
          </cell>
          <cell r="D361" t="str">
            <v>VENKATAGIRI</v>
          </cell>
          <cell r="E361">
            <v>132</v>
          </cell>
        </row>
        <row r="362">
          <cell r="B362">
            <v>1208</v>
          </cell>
          <cell r="C362" t="str">
            <v>VZNG</v>
          </cell>
          <cell r="D362" t="str">
            <v>VIZIANAGARAM</v>
          </cell>
          <cell r="E362">
            <v>132</v>
          </cell>
        </row>
        <row r="363">
          <cell r="B363">
            <v>1209</v>
          </cell>
          <cell r="C363" t="str">
            <v>WRDP</v>
          </cell>
          <cell r="D363" t="str">
            <v>WARDANNAPETA</v>
          </cell>
          <cell r="E363">
            <v>132</v>
          </cell>
        </row>
        <row r="364">
          <cell r="B364">
            <v>1210</v>
          </cell>
          <cell r="C364" t="str">
            <v>YRGP</v>
          </cell>
          <cell r="D364" t="str">
            <v>YERRAGONDAPALEM</v>
          </cell>
          <cell r="E364">
            <v>132</v>
          </cell>
        </row>
        <row r="365">
          <cell r="B365">
            <v>1211</v>
          </cell>
          <cell r="C365" t="str">
            <v>ATKR</v>
          </cell>
          <cell r="D365" t="str">
            <v>ATMAKUR</v>
          </cell>
          <cell r="E365">
            <v>132</v>
          </cell>
        </row>
        <row r="366">
          <cell r="B366">
            <v>1213</v>
          </cell>
          <cell r="C366" t="str">
            <v>JMBD</v>
          </cell>
          <cell r="D366" t="str">
            <v>JAMALABAND</v>
          </cell>
          <cell r="E366">
            <v>132</v>
          </cell>
        </row>
        <row r="367">
          <cell r="B367">
            <v>1218</v>
          </cell>
          <cell r="C367" t="str">
            <v>JAKR</v>
          </cell>
          <cell r="D367" t="str">
            <v>JAKHORA</v>
          </cell>
          <cell r="E367">
            <v>132</v>
          </cell>
        </row>
        <row r="368">
          <cell r="B368">
            <v>1222</v>
          </cell>
          <cell r="C368" t="str">
            <v>PLKD</v>
          </cell>
          <cell r="D368" t="str">
            <v>PALAKONDA</v>
          </cell>
          <cell r="E368">
            <v>132</v>
          </cell>
        </row>
        <row r="369">
          <cell r="B369">
            <v>1223</v>
          </cell>
          <cell r="C369" t="str">
            <v>PLS</v>
          </cell>
          <cell r="D369" t="str">
            <v>PALASA</v>
          </cell>
          <cell r="E369">
            <v>132</v>
          </cell>
        </row>
        <row r="370">
          <cell r="B370">
            <v>1224</v>
          </cell>
          <cell r="C370" t="str">
            <v>KRN</v>
          </cell>
          <cell r="D370" t="str">
            <v>KARIMNAGAR</v>
          </cell>
          <cell r="E370">
            <v>132</v>
          </cell>
        </row>
        <row r="371">
          <cell r="B371">
            <v>1225</v>
          </cell>
          <cell r="C371" t="str">
            <v>BPBL</v>
          </cell>
          <cell r="D371" t="str">
            <v>BHADRACHALAM PAPER BOARD</v>
          </cell>
          <cell r="E371">
            <v>132</v>
          </cell>
        </row>
        <row r="372">
          <cell r="B372">
            <v>1226</v>
          </cell>
          <cell r="C372" t="str">
            <v>NKVP</v>
          </cell>
          <cell r="D372" t="str">
            <v>NAKKAVANIPALEM</v>
          </cell>
          <cell r="E372">
            <v>132</v>
          </cell>
        </row>
        <row r="373">
          <cell r="B373">
            <v>1227</v>
          </cell>
          <cell r="C373" t="str">
            <v>REPL</v>
          </cell>
          <cell r="D373" t="str">
            <v>REPALLE</v>
          </cell>
          <cell r="E373">
            <v>132</v>
          </cell>
        </row>
        <row r="374">
          <cell r="B374">
            <v>1228</v>
          </cell>
          <cell r="C374" t="str">
            <v>KORT</v>
          </cell>
          <cell r="D374" t="str">
            <v>KORUTLA</v>
          </cell>
          <cell r="E374">
            <v>132</v>
          </cell>
        </row>
        <row r="375">
          <cell r="B375">
            <v>1237</v>
          </cell>
          <cell r="C375" t="str">
            <v>ALGD</v>
          </cell>
          <cell r="D375" t="str">
            <v>ALLAGADDA</v>
          </cell>
          <cell r="E375">
            <v>132</v>
          </cell>
        </row>
        <row r="376">
          <cell r="B376">
            <v>1241</v>
          </cell>
          <cell r="C376" t="str">
            <v>CHLP</v>
          </cell>
          <cell r="D376" t="str">
            <v>CHELPUR</v>
          </cell>
          <cell r="E376">
            <v>132</v>
          </cell>
        </row>
        <row r="377">
          <cell r="B377">
            <v>1248</v>
          </cell>
          <cell r="C377" t="str">
            <v>MIN</v>
          </cell>
          <cell r="D377" t="str">
            <v>MINPUR</v>
          </cell>
          <cell r="E377">
            <v>132</v>
          </cell>
        </row>
        <row r="378">
          <cell r="B378">
            <v>1249</v>
          </cell>
          <cell r="C378" t="str">
            <v>MINP</v>
          </cell>
          <cell r="D378" t="str">
            <v>MINPUR</v>
          </cell>
          <cell r="E378">
            <v>132</v>
          </cell>
        </row>
        <row r="379">
          <cell r="B379">
            <v>1250</v>
          </cell>
          <cell r="C379" t="str">
            <v>MLIP</v>
          </cell>
          <cell r="D379" t="str">
            <v>MOULALIPBUS</v>
          </cell>
          <cell r="E379">
            <v>132</v>
          </cell>
        </row>
        <row r="380">
          <cell r="B380">
            <v>1300</v>
          </cell>
          <cell r="C380" t="str">
            <v>SNT</v>
          </cell>
          <cell r="D380" t="str">
            <v>SANATHNAGAR</v>
          </cell>
          <cell r="E380">
            <v>132</v>
          </cell>
        </row>
        <row r="381">
          <cell r="B381">
            <v>1304</v>
          </cell>
          <cell r="C381" t="str">
            <v>KPMT</v>
          </cell>
          <cell r="D381" t="str">
            <v>KOTTAPALLIMITTA</v>
          </cell>
          <cell r="E381">
            <v>132</v>
          </cell>
        </row>
        <row r="382">
          <cell r="B382">
            <v>1305</v>
          </cell>
          <cell r="C382" t="str">
            <v>NRK</v>
          </cell>
          <cell r="D382" t="str">
            <v>NARKATPALLY</v>
          </cell>
          <cell r="E382">
            <v>132</v>
          </cell>
        </row>
        <row r="383">
          <cell r="B383">
            <v>1306</v>
          </cell>
          <cell r="C383" t="str">
            <v>BHNGR</v>
          </cell>
          <cell r="D383" t="str">
            <v>BHONGIR</v>
          </cell>
          <cell r="E383">
            <v>132</v>
          </cell>
        </row>
        <row r="384">
          <cell r="B384">
            <v>1307</v>
          </cell>
          <cell r="C384" t="str">
            <v>MLK</v>
          </cell>
          <cell r="D384" t="str">
            <v>MALKARAM</v>
          </cell>
          <cell r="E384">
            <v>132</v>
          </cell>
        </row>
        <row r="385">
          <cell r="B385">
            <v>1308</v>
          </cell>
          <cell r="C385" t="str">
            <v>BHM</v>
          </cell>
          <cell r="D385" t="str">
            <v>BHEEMGAL</v>
          </cell>
          <cell r="E385">
            <v>132</v>
          </cell>
        </row>
        <row r="386">
          <cell r="B386">
            <v>1309</v>
          </cell>
          <cell r="C386" t="str">
            <v>GDV</v>
          </cell>
          <cell r="D386" t="str">
            <v>GUDIVADA</v>
          </cell>
          <cell r="E386">
            <v>132</v>
          </cell>
        </row>
        <row r="387">
          <cell r="B387">
            <v>1310</v>
          </cell>
        </row>
        <row r="388">
          <cell r="B388">
            <v>1311</v>
          </cell>
          <cell r="C388" t="str">
            <v>EXMP</v>
          </cell>
          <cell r="D388" t="str">
            <v>EXIMPARK</v>
          </cell>
          <cell r="E388">
            <v>132</v>
          </cell>
        </row>
        <row r="389">
          <cell r="B389">
            <v>1312</v>
          </cell>
          <cell r="C389" t="str">
            <v>RJP</v>
          </cell>
          <cell r="D389" t="str">
            <v>RAJAMPET</v>
          </cell>
          <cell r="E389">
            <v>132</v>
          </cell>
        </row>
        <row r="390">
          <cell r="B390">
            <v>1313</v>
          </cell>
          <cell r="C390" t="str">
            <v>JGTYL</v>
          </cell>
          <cell r="D390" t="str">
            <v>JAGITYAL</v>
          </cell>
          <cell r="E390">
            <v>132</v>
          </cell>
        </row>
        <row r="391">
          <cell r="B391">
            <v>1314</v>
          </cell>
          <cell r="C391" t="str">
            <v>MRKPM</v>
          </cell>
          <cell r="D391" t="str">
            <v>MARKAPURAM</v>
          </cell>
          <cell r="E391">
            <v>132</v>
          </cell>
        </row>
        <row r="392">
          <cell r="B392">
            <v>1315</v>
          </cell>
          <cell r="C392" t="str">
            <v>PRWD</v>
          </cell>
          <cell r="D392" t="str">
            <v>PARAWADA</v>
          </cell>
          <cell r="E392">
            <v>132</v>
          </cell>
        </row>
        <row r="393">
          <cell r="B393">
            <v>1316</v>
          </cell>
          <cell r="C393" t="str">
            <v>KMM-2</v>
          </cell>
          <cell r="D393" t="str">
            <v>KHAMMAM</v>
          </cell>
          <cell r="E393">
            <v>132</v>
          </cell>
        </row>
        <row r="394">
          <cell r="B394">
            <v>1317</v>
          </cell>
          <cell r="C394" t="str">
            <v>CNP</v>
          </cell>
          <cell r="D394" t="str">
            <v>CHINAKAMPALLI</v>
          </cell>
          <cell r="E394">
            <v>132</v>
          </cell>
        </row>
        <row r="395">
          <cell r="B395">
            <v>1318</v>
          </cell>
          <cell r="C395" t="str">
            <v>NDV</v>
          </cell>
          <cell r="D395" t="str">
            <v>NIDADAVOLU</v>
          </cell>
          <cell r="E395">
            <v>132</v>
          </cell>
        </row>
        <row r="396">
          <cell r="B396">
            <v>3063</v>
          </cell>
          <cell r="C396" t="str">
            <v>RAMAG3</v>
          </cell>
          <cell r="D396" t="str">
            <v>RAMAGIRI</v>
          </cell>
          <cell r="E396">
            <v>33</v>
          </cell>
        </row>
        <row r="397">
          <cell r="D397" t="str">
            <v>BHEEMADOLU</v>
          </cell>
        </row>
        <row r="400">
          <cell r="D400" t="str">
            <v>Generator LV buses</v>
          </cell>
        </row>
        <row r="401">
          <cell r="B401">
            <v>9010</v>
          </cell>
          <cell r="C401" t="str">
            <v>KTS</v>
          </cell>
          <cell r="D401" t="str">
            <v>KOTHAGUDEM</v>
          </cell>
          <cell r="E401">
            <v>13.8</v>
          </cell>
        </row>
        <row r="402">
          <cell r="B402">
            <v>9011</v>
          </cell>
          <cell r="C402" t="str">
            <v>KTS</v>
          </cell>
          <cell r="D402" t="str">
            <v>KOTHAGUDEM</v>
          </cell>
          <cell r="E402">
            <v>11</v>
          </cell>
        </row>
        <row r="403">
          <cell r="B403">
            <v>9012</v>
          </cell>
          <cell r="C403" t="str">
            <v>KTS</v>
          </cell>
          <cell r="D403" t="str">
            <v>KOTHAGUDEM</v>
          </cell>
          <cell r="E403">
            <v>16.5</v>
          </cell>
        </row>
        <row r="404">
          <cell r="B404">
            <v>9013</v>
          </cell>
          <cell r="C404" t="str">
            <v>KTS</v>
          </cell>
          <cell r="D404" t="str">
            <v>KOTHAGUDEM</v>
          </cell>
          <cell r="E404">
            <v>13.8</v>
          </cell>
        </row>
        <row r="405">
          <cell r="B405">
            <v>9020</v>
          </cell>
          <cell r="C405" t="str">
            <v>VTS</v>
          </cell>
          <cell r="D405" t="str">
            <v>VIJAYAWADA T.P.S.</v>
          </cell>
          <cell r="E405">
            <v>15.75</v>
          </cell>
        </row>
        <row r="406">
          <cell r="B406">
            <v>9001</v>
          </cell>
          <cell r="C406" t="str">
            <v>RST</v>
          </cell>
          <cell r="D406" t="str">
            <v>RAMAGUNDAM-NTPC</v>
          </cell>
          <cell r="E406">
            <v>18</v>
          </cell>
        </row>
        <row r="407">
          <cell r="B407">
            <v>9002</v>
          </cell>
          <cell r="C407" t="str">
            <v>RST</v>
          </cell>
          <cell r="D407" t="str">
            <v>RAMAGUNDAM-NTPC</v>
          </cell>
          <cell r="E407">
            <v>22</v>
          </cell>
        </row>
        <row r="408">
          <cell r="B408">
            <v>9030</v>
          </cell>
          <cell r="C408" t="str">
            <v>MDN</v>
          </cell>
          <cell r="D408" t="str">
            <v>MUDDANUR - RTTP- STAGE I (RAYALASEEMA)</v>
          </cell>
          <cell r="E408">
            <v>15.75</v>
          </cell>
        </row>
        <row r="409">
          <cell r="D409" t="str">
            <v>MUDDANUR - RTTP- STAGE II (RAYALASEEMA)</v>
          </cell>
        </row>
        <row r="410">
          <cell r="B410">
            <v>9035</v>
          </cell>
          <cell r="C410" t="str">
            <v>RTS</v>
          </cell>
          <cell r="D410" t="str">
            <v>RAMAGUNDAM B-APSEB</v>
          </cell>
          <cell r="E410">
            <v>13.8</v>
          </cell>
        </row>
        <row r="411">
          <cell r="B411">
            <v>9040</v>
          </cell>
          <cell r="C411" t="str">
            <v>NTS</v>
          </cell>
          <cell r="D411" t="str">
            <v>NELLORE THERMAL STATION</v>
          </cell>
          <cell r="E411">
            <v>11</v>
          </cell>
        </row>
        <row r="412">
          <cell r="B412">
            <v>9045</v>
          </cell>
          <cell r="C412" t="str">
            <v>US</v>
          </cell>
          <cell r="D412" t="str">
            <v>UPPER SILERU</v>
          </cell>
          <cell r="E412">
            <v>11</v>
          </cell>
        </row>
        <row r="413">
          <cell r="B413">
            <v>9050</v>
          </cell>
          <cell r="C413" t="str">
            <v>LS</v>
          </cell>
          <cell r="D413" t="str">
            <v>LOWER SILERU</v>
          </cell>
          <cell r="E413">
            <v>11</v>
          </cell>
        </row>
        <row r="414">
          <cell r="B414">
            <v>9055</v>
          </cell>
          <cell r="C414" t="str">
            <v>NS</v>
          </cell>
          <cell r="D414" t="str">
            <v>NAGARJUNASAGAR-NSPH</v>
          </cell>
          <cell r="E414">
            <v>13.8</v>
          </cell>
        </row>
        <row r="415">
          <cell r="B415">
            <v>9056</v>
          </cell>
          <cell r="C415" t="str">
            <v>NS</v>
          </cell>
          <cell r="D415" t="str">
            <v>NAGARJUNASAGAR-NSPH</v>
          </cell>
          <cell r="E415">
            <v>11</v>
          </cell>
        </row>
        <row r="416">
          <cell r="B416">
            <v>9070</v>
          </cell>
          <cell r="C416" t="str">
            <v>NSRC</v>
          </cell>
          <cell r="D416" t="str">
            <v>NAGARJUNASAGAR-NSRC</v>
          </cell>
          <cell r="E416">
            <v>11</v>
          </cell>
        </row>
        <row r="417">
          <cell r="B417">
            <v>9075</v>
          </cell>
          <cell r="C417" t="str">
            <v>NSLC</v>
          </cell>
          <cell r="D417" t="str">
            <v>NAGARJUNASAGAR-NSLC</v>
          </cell>
          <cell r="E417">
            <v>11</v>
          </cell>
        </row>
        <row r="418">
          <cell r="B418">
            <v>9080</v>
          </cell>
          <cell r="C418" t="str">
            <v>SS</v>
          </cell>
          <cell r="D418" t="str">
            <v>SRISAILAM</v>
          </cell>
          <cell r="E418">
            <v>11</v>
          </cell>
        </row>
        <row r="419">
          <cell r="B419">
            <v>9090</v>
          </cell>
          <cell r="C419" t="str">
            <v>MKD</v>
          </cell>
          <cell r="D419" t="str">
            <v>MACHKUND-ORISSA</v>
          </cell>
          <cell r="E419">
            <v>11</v>
          </cell>
        </row>
        <row r="420">
          <cell r="B420">
            <v>9100</v>
          </cell>
          <cell r="C420" t="str">
            <v>HMP</v>
          </cell>
          <cell r="D420" t="str">
            <v>TB DAM &amp; HAMPI-KARN'TKA</v>
          </cell>
          <cell r="E420">
            <v>11</v>
          </cell>
        </row>
        <row r="421">
          <cell r="B421">
            <v>9110</v>
          </cell>
          <cell r="C421" t="str">
            <v>DNK</v>
          </cell>
          <cell r="D421" t="str">
            <v>DONKARAI</v>
          </cell>
          <cell r="E421">
            <v>11</v>
          </cell>
        </row>
        <row r="422">
          <cell r="B422">
            <v>9115</v>
          </cell>
          <cell r="C422" t="str">
            <v>PCPH</v>
          </cell>
          <cell r="D422" t="str">
            <v>POCHAMPADU POWERHOUSE</v>
          </cell>
          <cell r="E422">
            <v>11</v>
          </cell>
        </row>
        <row r="423">
          <cell r="B423">
            <v>9120</v>
          </cell>
          <cell r="C423" t="str">
            <v>PANB</v>
          </cell>
          <cell r="D423" t="str">
            <v>PENNAAHOBILAM</v>
          </cell>
          <cell r="E423">
            <v>11</v>
          </cell>
        </row>
        <row r="424">
          <cell r="B424">
            <v>9130</v>
          </cell>
          <cell r="C424" t="str">
            <v>VJS</v>
          </cell>
          <cell r="D424" t="str">
            <v>VIJJHESWARAM-I</v>
          </cell>
          <cell r="E424">
            <v>11</v>
          </cell>
        </row>
        <row r="425">
          <cell r="B425">
            <v>9135</v>
          </cell>
          <cell r="C425" t="str">
            <v>VJSN</v>
          </cell>
          <cell r="D425" t="str">
            <v>VIJJHESWARAM-II</v>
          </cell>
          <cell r="E425">
            <v>11.5</v>
          </cell>
        </row>
        <row r="426">
          <cell r="B426">
            <v>9140</v>
          </cell>
          <cell r="C426" t="str">
            <v>JGP</v>
          </cell>
          <cell r="D426" t="str">
            <v>JEGURUPADU</v>
          </cell>
          <cell r="E426">
            <v>11</v>
          </cell>
        </row>
        <row r="427">
          <cell r="B427">
            <v>9145</v>
          </cell>
          <cell r="C427" t="str">
            <v>KGS</v>
          </cell>
          <cell r="D427" t="str">
            <v>KAKINADA G.S.</v>
          </cell>
          <cell r="E427">
            <v>11.5</v>
          </cell>
        </row>
        <row r="428">
          <cell r="B428">
            <v>9155</v>
          </cell>
          <cell r="C428" t="str">
            <v>VMG</v>
          </cell>
          <cell r="D428" t="str">
            <v>VEMAGIRI</v>
          </cell>
          <cell r="E428">
            <v>13.8</v>
          </cell>
        </row>
        <row r="429">
          <cell r="B429">
            <v>9160</v>
          </cell>
          <cell r="C429" t="str">
            <v>KKD-A</v>
          </cell>
          <cell r="D429" t="str">
            <v>KAKINADA CCPP 'A'</v>
          </cell>
          <cell r="E429">
            <v>13.8</v>
          </cell>
        </row>
        <row r="430">
          <cell r="B430">
            <v>9170</v>
          </cell>
          <cell r="C430" t="str">
            <v>KDP</v>
          </cell>
          <cell r="D430" t="str">
            <v>KONDAPALLI</v>
          </cell>
          <cell r="E430">
            <v>13.8</v>
          </cell>
        </row>
        <row r="431">
          <cell r="B431">
            <v>9175</v>
          </cell>
          <cell r="C431" t="str">
            <v>PDPG</v>
          </cell>
          <cell r="D431" t="str">
            <v>PEDDAPURAM CCCP (GAUTAMI)</v>
          </cell>
          <cell r="E431">
            <v>13.8</v>
          </cell>
        </row>
        <row r="432">
          <cell r="B432">
            <v>9125</v>
          </cell>
          <cell r="C432" t="str">
            <v>SSLB</v>
          </cell>
          <cell r="D432" t="str">
            <v>SRISAILAM LEFT BANK</v>
          </cell>
          <cell r="E432">
            <v>13.8</v>
          </cell>
        </row>
        <row r="433">
          <cell r="B433">
            <v>9185</v>
          </cell>
          <cell r="C433" t="str">
            <v>SMLK</v>
          </cell>
          <cell r="D433" t="str">
            <v>SAMALKOT CCPP</v>
          </cell>
          <cell r="E433">
            <v>13.8</v>
          </cell>
        </row>
        <row r="434">
          <cell r="B434">
            <v>9180</v>
          </cell>
          <cell r="C434" t="str">
            <v>NGEC</v>
          </cell>
          <cell r="D434" t="str">
            <v>NAGARJUNA CONSTRUCTIONS (NGEC)</v>
          </cell>
          <cell r="E434">
            <v>13.8</v>
          </cell>
        </row>
        <row r="435">
          <cell r="B435">
            <v>9190</v>
          </cell>
          <cell r="C435" t="str">
            <v>SMHD</v>
          </cell>
          <cell r="D435" t="str">
            <v>SIMHADRI TPS</v>
          </cell>
          <cell r="E435">
            <v>22</v>
          </cell>
        </row>
        <row r="436">
          <cell r="B436">
            <v>9195</v>
          </cell>
          <cell r="C436" t="str">
            <v>HNPC</v>
          </cell>
          <cell r="D436" t="str">
            <v>HINDUJA HNPCL</v>
          </cell>
          <cell r="E436">
            <v>22</v>
          </cell>
        </row>
        <row r="437">
          <cell r="B437">
            <v>9200</v>
          </cell>
          <cell r="C437" t="str">
            <v>HPCL</v>
          </cell>
          <cell r="D437" t="str">
            <v>HINDUSTAN HPCL</v>
          </cell>
          <cell r="E437">
            <v>22</v>
          </cell>
        </row>
        <row r="438">
          <cell r="B438">
            <v>9205</v>
          </cell>
          <cell r="C438" t="str">
            <v>BPL</v>
          </cell>
          <cell r="D438" t="str">
            <v>RAMAGUNDAM - BPL</v>
          </cell>
          <cell r="E438">
            <v>15.75</v>
          </cell>
        </row>
        <row r="439">
          <cell r="B439">
            <v>9210</v>
          </cell>
          <cell r="C439" t="str">
            <v>KRSH-B</v>
          </cell>
          <cell r="D439" t="str">
            <v>KRISHNAPATNAM-B (BBI)</v>
          </cell>
          <cell r="E439">
            <v>15.75</v>
          </cell>
        </row>
        <row r="440">
          <cell r="B440">
            <v>9215</v>
          </cell>
          <cell r="C440" t="str">
            <v>KRSH-A</v>
          </cell>
          <cell r="D440" t="str">
            <v>KRISHNAPATNAM-A (GVK)</v>
          </cell>
          <cell r="E440">
            <v>15.75</v>
          </cell>
        </row>
        <row r="445">
          <cell r="D445" t="str">
            <v>RAMAGIRI</v>
          </cell>
        </row>
        <row r="446">
          <cell r="D446" t="str">
            <v>NIZAM SAGAR</v>
          </cell>
        </row>
        <row r="447">
          <cell r="D447" t="str">
            <v>GODAVARI SPECTRUM</v>
          </cell>
        </row>
        <row r="448">
          <cell r="D448" t="str">
            <v>HYDERABAD METRO</v>
          </cell>
        </row>
        <row r="449">
          <cell r="D449" t="str">
            <v>KRISHNAPATNAM-A</v>
          </cell>
        </row>
        <row r="450">
          <cell r="D450" t="str">
            <v>KRISHNAPATNAM-B</v>
          </cell>
        </row>
        <row r="454">
          <cell r="B454" t="str">
            <v>Co-Generation in AP</v>
          </cell>
        </row>
        <row r="455">
          <cell r="B455">
            <v>601</v>
          </cell>
          <cell r="C455" t="str">
            <v>VSP</v>
          </cell>
          <cell r="D455" t="str">
            <v>VIZAG STEEL PLANT</v>
          </cell>
          <cell r="E455">
            <v>220</v>
          </cell>
        </row>
        <row r="457">
          <cell r="B457" t="str">
            <v>Import / Export</v>
          </cell>
        </row>
        <row r="458">
          <cell r="B458">
            <v>701</v>
          </cell>
          <cell r="C458" t="str">
            <v>RST</v>
          </cell>
          <cell r="D458" t="str">
            <v>RAMAGUNDAM-NTPC GEN.</v>
          </cell>
          <cell r="E458">
            <v>400</v>
          </cell>
        </row>
        <row r="459">
          <cell r="B459">
            <v>702</v>
          </cell>
          <cell r="C459" t="str">
            <v>RST</v>
          </cell>
          <cell r="D459" t="str">
            <v>CHANDRAPUR</v>
          </cell>
          <cell r="E459">
            <v>400</v>
          </cell>
        </row>
        <row r="460">
          <cell r="B460">
            <v>703</v>
          </cell>
          <cell r="C460" t="str">
            <v>GTN</v>
          </cell>
          <cell r="D460" t="str">
            <v>KAIGA (GEN.)</v>
          </cell>
          <cell r="E460">
            <v>400</v>
          </cell>
        </row>
        <row r="461">
          <cell r="B461">
            <v>704</v>
          </cell>
          <cell r="C461" t="str">
            <v>GTN</v>
          </cell>
          <cell r="D461" t="str">
            <v>BANGALORE</v>
          </cell>
          <cell r="E461">
            <v>400</v>
          </cell>
        </row>
        <row r="462">
          <cell r="B462">
            <v>705</v>
          </cell>
          <cell r="C462" t="str">
            <v>CNP</v>
          </cell>
          <cell r="D462" t="str">
            <v>BANGALORE</v>
          </cell>
          <cell r="E462">
            <v>400</v>
          </cell>
        </row>
        <row r="463">
          <cell r="B463">
            <v>706</v>
          </cell>
          <cell r="C463" t="str">
            <v>CNP</v>
          </cell>
          <cell r="D463" t="str">
            <v>MADRAS</v>
          </cell>
          <cell r="E463">
            <v>400</v>
          </cell>
        </row>
        <row r="464">
          <cell r="B464">
            <v>707</v>
          </cell>
          <cell r="C464" t="str">
            <v>TPL</v>
          </cell>
          <cell r="D464" t="str">
            <v>RAILCHUR</v>
          </cell>
          <cell r="E464">
            <v>400</v>
          </cell>
        </row>
        <row r="465">
          <cell r="B465">
            <v>708</v>
          </cell>
          <cell r="C465" t="str">
            <v>VSS</v>
          </cell>
          <cell r="D465" t="str">
            <v>VISAKHAPATNAM</v>
          </cell>
          <cell r="E465">
            <v>400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djusted SS loads"/>
      <sheetName val="Loads for Existing SSs"/>
      <sheetName val="Dist-Fcast"/>
      <sheetName val="DISTCOMS"/>
      <sheetName val="Revised District Forecast"/>
      <sheetName val="Exist-Subs"/>
      <sheetName val="Bus-ID"/>
      <sheetName val="Distri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 t="str">
            <v>CODE</v>
          </cell>
          <cell r="C3" t="str">
            <v>DISTRICT</v>
          </cell>
          <cell r="D3" t="str">
            <v>DISCOM</v>
          </cell>
        </row>
        <row r="4">
          <cell r="B4">
            <v>1</v>
          </cell>
          <cell r="C4" t="str">
            <v>SRIKAKULAM</v>
          </cell>
          <cell r="D4">
            <v>1</v>
          </cell>
        </row>
        <row r="5">
          <cell r="B5">
            <v>2</v>
          </cell>
          <cell r="C5" t="str">
            <v>VIZIANAGARAM</v>
          </cell>
          <cell r="D5">
            <v>1</v>
          </cell>
        </row>
        <row r="6">
          <cell r="B6">
            <v>3</v>
          </cell>
          <cell r="C6" t="str">
            <v>VISAKHAPATNAM</v>
          </cell>
          <cell r="D6">
            <v>1</v>
          </cell>
        </row>
        <row r="7">
          <cell r="B7">
            <v>4</v>
          </cell>
          <cell r="C7" t="str">
            <v>EAST GODAVARI</v>
          </cell>
          <cell r="D7">
            <v>1</v>
          </cell>
        </row>
        <row r="8">
          <cell r="B8">
            <v>5</v>
          </cell>
          <cell r="C8" t="str">
            <v>WEST GODAVARI</v>
          </cell>
          <cell r="D8">
            <v>1</v>
          </cell>
        </row>
        <row r="9">
          <cell r="B9">
            <v>6</v>
          </cell>
          <cell r="C9" t="str">
            <v>KRISHNA</v>
          </cell>
          <cell r="D9">
            <v>2</v>
          </cell>
        </row>
        <row r="10">
          <cell r="B10">
            <v>7</v>
          </cell>
          <cell r="C10" t="str">
            <v>GUNTUR</v>
          </cell>
          <cell r="D10">
            <v>2</v>
          </cell>
        </row>
        <row r="11">
          <cell r="B11">
            <v>8</v>
          </cell>
          <cell r="C11" t="str">
            <v>PRAKASHAM</v>
          </cell>
          <cell r="D11">
            <v>2</v>
          </cell>
        </row>
        <row r="12">
          <cell r="B12">
            <v>9</v>
          </cell>
          <cell r="C12" t="str">
            <v>NELLORE</v>
          </cell>
          <cell r="D12">
            <v>2</v>
          </cell>
        </row>
        <row r="13">
          <cell r="B13">
            <v>10</v>
          </cell>
          <cell r="C13" t="str">
            <v>CHITTOOR</v>
          </cell>
          <cell r="D13">
            <v>2</v>
          </cell>
        </row>
        <row r="14">
          <cell r="B14">
            <v>11</v>
          </cell>
          <cell r="C14" t="str">
            <v>CUDDAPAH</v>
          </cell>
          <cell r="D14">
            <v>2</v>
          </cell>
        </row>
        <row r="15">
          <cell r="B15">
            <v>12</v>
          </cell>
          <cell r="C15" t="str">
            <v>ANANTHAPUR</v>
          </cell>
          <cell r="D15">
            <v>3</v>
          </cell>
        </row>
        <row r="16">
          <cell r="B16">
            <v>13</v>
          </cell>
          <cell r="C16" t="str">
            <v>KURNOOL</v>
          </cell>
          <cell r="D16">
            <v>3</v>
          </cell>
        </row>
        <row r="17">
          <cell r="B17">
            <v>14</v>
          </cell>
          <cell r="C17" t="str">
            <v>HYDERABAD</v>
          </cell>
          <cell r="D17">
            <v>3</v>
          </cell>
        </row>
        <row r="18">
          <cell r="B18">
            <v>15</v>
          </cell>
          <cell r="C18" t="str">
            <v>RANGAREDDY</v>
          </cell>
          <cell r="D18">
            <v>3</v>
          </cell>
        </row>
        <row r="19">
          <cell r="B19">
            <v>16</v>
          </cell>
          <cell r="C19" t="str">
            <v>MAHABOOBNAGAR</v>
          </cell>
          <cell r="D19">
            <v>3</v>
          </cell>
        </row>
        <row r="20">
          <cell r="B20">
            <v>17</v>
          </cell>
          <cell r="C20" t="str">
            <v>MEDAK</v>
          </cell>
          <cell r="D20">
            <v>3</v>
          </cell>
        </row>
        <row r="21">
          <cell r="B21">
            <v>18</v>
          </cell>
          <cell r="C21" t="str">
            <v>NIZAMABAD</v>
          </cell>
          <cell r="D21">
            <v>4</v>
          </cell>
        </row>
        <row r="22">
          <cell r="B22">
            <v>19</v>
          </cell>
          <cell r="C22" t="str">
            <v>ADILABAD</v>
          </cell>
          <cell r="D22">
            <v>4</v>
          </cell>
        </row>
        <row r="23">
          <cell r="B23">
            <v>20</v>
          </cell>
          <cell r="C23" t="str">
            <v>WARANGAL</v>
          </cell>
          <cell r="D23">
            <v>4</v>
          </cell>
        </row>
        <row r="24">
          <cell r="B24">
            <v>21</v>
          </cell>
          <cell r="C24" t="str">
            <v>KARIMNAGAR</v>
          </cell>
          <cell r="D24">
            <v>4</v>
          </cell>
        </row>
        <row r="25">
          <cell r="B25">
            <v>22</v>
          </cell>
          <cell r="C25" t="str">
            <v>KHAMMAM</v>
          </cell>
          <cell r="D25">
            <v>4</v>
          </cell>
        </row>
        <row r="26">
          <cell r="B26">
            <v>23</v>
          </cell>
          <cell r="C26" t="str">
            <v>NALGONDA</v>
          </cell>
          <cell r="D26">
            <v>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"/>
      <sheetName val="Eastern"/>
      <sheetName val="Southern"/>
      <sheetName val="Central"/>
      <sheetName val="Northern"/>
      <sheetName val="INVESTMENTS"/>
      <sheetName val="FORECAST"/>
      <sheetName val="SRIKAKULAM"/>
      <sheetName val="VIZIANAGARAM"/>
      <sheetName val="VISAKHAPATNAM"/>
      <sheetName val="EAST GODAVARI"/>
      <sheetName val="WEST GODAVARI"/>
      <sheetName val="KRISHNA"/>
      <sheetName val="GUNTUR"/>
      <sheetName val="PRAKASHAM"/>
      <sheetName val="NELLORE"/>
      <sheetName val="CHITTOOR"/>
      <sheetName val="CUDDAPAH"/>
      <sheetName val="ANANTHAPUR"/>
      <sheetName val="KURNOOL"/>
      <sheetName val="HYDERABAD"/>
      <sheetName val="RANGAREDDY"/>
      <sheetName val="MAHABOOBNAGAR"/>
      <sheetName val="MEDAK"/>
      <sheetName val="NIZAMABAD"/>
      <sheetName val="ADILABAD"/>
      <sheetName val="WARANGAL"/>
      <sheetName val="KARIMNAGAR"/>
      <sheetName val="KHAMMAM"/>
      <sheetName val="NALGONDA"/>
      <sheetName val="PEAK MW"/>
      <sheetName val="CCT-KM"/>
      <sheetName val="LTCustomers"/>
      <sheetName val="CURVE "/>
      <sheetName val="Hist-Cap-Expd"/>
      <sheetName val="FORECAST-Est"/>
      <sheetName val="District load 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895.33836059890291</v>
          </cell>
          <cell r="D5">
            <v>2.1494741712772016E-2</v>
          </cell>
        </row>
        <row r="6">
          <cell r="C6">
            <v>1006.7205548489718</v>
          </cell>
          <cell r="D6">
            <v>2.4168738049984206E-2</v>
          </cell>
        </row>
        <row r="7">
          <cell r="C7">
            <v>1619.705808256449</v>
          </cell>
          <cell r="D7">
            <v>3.888491717908827E-2</v>
          </cell>
        </row>
        <row r="8">
          <cell r="C8">
            <v>1578.262871900605</v>
          </cell>
          <cell r="D8">
            <v>3.7889980234588491E-2</v>
          </cell>
        </row>
        <row r="9">
          <cell r="C9">
            <v>1699.8606154567037</v>
          </cell>
          <cell r="D9">
            <v>4.0809225299488744E-2</v>
          </cell>
        </row>
        <row r="10">
          <cell r="C10">
            <v>1870.4593487805423</v>
          </cell>
          <cell r="D10">
            <v>4.4904856482842814E-2</v>
          </cell>
        </row>
        <row r="11">
          <cell r="C11">
            <v>1638.2987123972241</v>
          </cell>
          <cell r="D11">
            <v>3.9331284373641355E-2</v>
          </cell>
        </row>
        <row r="12">
          <cell r="C12">
            <v>2091.7288264410763</v>
          </cell>
          <cell r="D12">
            <v>5.0216960242198912E-2</v>
          </cell>
        </row>
        <row r="13">
          <cell r="C13">
            <v>1469.324803659129</v>
          </cell>
          <cell r="D13">
            <v>3.5274660995979597E-2</v>
          </cell>
        </row>
        <row r="14">
          <cell r="C14">
            <v>2004.0741267755188</v>
          </cell>
          <cell r="D14">
            <v>4.8112599240664862E-2</v>
          </cell>
        </row>
        <row r="15">
          <cell r="C15">
            <v>1407.5303971002436</v>
          </cell>
          <cell r="D15">
            <v>3.3791138266774982E-2</v>
          </cell>
        </row>
        <row r="16">
          <cell r="C16">
            <v>2609.4301336411709</v>
          </cell>
          <cell r="D16">
            <v>6.2645620034220903E-2</v>
          </cell>
        </row>
        <row r="17">
          <cell r="C17">
            <v>2407.9681145126656</v>
          </cell>
          <cell r="D17">
            <v>5.7809041756480058E-2</v>
          </cell>
        </row>
        <row r="18">
          <cell r="C18">
            <v>2312.3320094631863</v>
          </cell>
          <cell r="D18">
            <v>5.5513068002960748E-2</v>
          </cell>
        </row>
        <row r="19">
          <cell r="C19">
            <v>2435.3249179131235</v>
          </cell>
          <cell r="D19">
            <v>5.8465807342606167E-2</v>
          </cell>
        </row>
        <row r="20">
          <cell r="C20">
            <v>5575.6468432003858</v>
          </cell>
          <cell r="D20">
            <v>0.13385675633964544</v>
          </cell>
        </row>
        <row r="21">
          <cell r="C21">
            <v>1967.7035013012032</v>
          </cell>
          <cell r="D21">
            <v>4.723943526723761E-2</v>
          </cell>
        </row>
        <row r="22">
          <cell r="C22">
            <v>1449.59794175359</v>
          </cell>
          <cell r="D22">
            <v>3.4801070429414965E-2</v>
          </cell>
        </row>
        <row r="23">
          <cell r="C23">
            <v>1509.1598337020594</v>
          </cell>
          <cell r="D23">
            <v>3.6230996298446193E-2</v>
          </cell>
        </row>
        <row r="24">
          <cell r="C24">
            <v>2281.0673266773438</v>
          </cell>
          <cell r="D24">
            <v>5.4762484412681084E-2</v>
          </cell>
        </row>
        <row r="25">
          <cell r="C25">
            <v>1824.2969707736563</v>
          </cell>
          <cell r="D25">
            <v>4.3796618038282442E-2</v>
          </cell>
        </row>
        <row r="26">
          <cell r="C26">
            <v>41653.832019153757</v>
          </cell>
          <cell r="D26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B5" t="str">
            <v>SRIKAKULAM</v>
          </cell>
          <cell r="C5">
            <v>47.509615384615387</v>
          </cell>
        </row>
        <row r="6">
          <cell r="B6" t="str">
            <v>VIZIANAGARAM</v>
          </cell>
          <cell r="C6">
            <v>73.990384615384613</v>
          </cell>
        </row>
        <row r="7">
          <cell r="B7" t="str">
            <v>VISAKHAPATNAM</v>
          </cell>
          <cell r="C7">
            <v>162.77884615384616</v>
          </cell>
        </row>
        <row r="8">
          <cell r="B8" t="str">
            <v>EAST GODAVARI</v>
          </cell>
          <cell r="C8">
            <v>159.66346153846155</v>
          </cell>
        </row>
        <row r="9">
          <cell r="B9" t="str">
            <v>WEST GODAVARI</v>
          </cell>
          <cell r="C9">
            <v>222.75</v>
          </cell>
        </row>
        <row r="10">
          <cell r="B10" t="str">
            <v>KRISHNA</v>
          </cell>
          <cell r="C10">
            <v>158.10576923076923</v>
          </cell>
        </row>
        <row r="11">
          <cell r="B11" t="str">
            <v>GUNTUR</v>
          </cell>
          <cell r="C11">
            <v>147.20192307692307</v>
          </cell>
        </row>
        <row r="12">
          <cell r="B12" t="str">
            <v>PRAKASHAM</v>
          </cell>
          <cell r="C12">
            <v>87.230769230769241</v>
          </cell>
        </row>
        <row r="13">
          <cell r="B13" t="str">
            <v>NELLORE</v>
          </cell>
          <cell r="C13">
            <v>140.19230769230768</v>
          </cell>
        </row>
        <row r="14">
          <cell r="B14" t="str">
            <v>CHITTOOR</v>
          </cell>
          <cell r="C14">
            <v>264.80769230769232</v>
          </cell>
        </row>
        <row r="15">
          <cell r="B15" t="str">
            <v>CUDDAPAH</v>
          </cell>
          <cell r="C15">
            <v>235.99038461538461</v>
          </cell>
        </row>
        <row r="16">
          <cell r="B16" t="str">
            <v>ANANTHAPUR</v>
          </cell>
          <cell r="C16">
            <v>317.76923076923077</v>
          </cell>
        </row>
        <row r="17">
          <cell r="B17" t="str">
            <v>KURNOOL</v>
          </cell>
          <cell r="C17">
            <v>155.76923076923077</v>
          </cell>
        </row>
        <row r="18">
          <cell r="B18" t="str">
            <v>HYDERABAD</v>
          </cell>
          <cell r="C18">
            <v>351.25961538461542</v>
          </cell>
        </row>
        <row r="19">
          <cell r="B19" t="str">
            <v>RANGAREDDY</v>
          </cell>
          <cell r="C19">
            <v>443.94230769230768</v>
          </cell>
        </row>
        <row r="20">
          <cell r="B20" t="str">
            <v>MAHABOOBNAGAR</v>
          </cell>
          <cell r="C20">
            <v>396.43269230769232</v>
          </cell>
        </row>
        <row r="21">
          <cell r="B21" t="str">
            <v>MEDAK</v>
          </cell>
          <cell r="C21">
            <v>321.66346153846155</v>
          </cell>
        </row>
        <row r="22">
          <cell r="B22" t="str">
            <v>NIZAMABAD</v>
          </cell>
          <cell r="C22">
            <v>280.38461538461536</v>
          </cell>
        </row>
        <row r="23">
          <cell r="B23" t="str">
            <v>ADILABAD</v>
          </cell>
          <cell r="C23">
            <v>126.17307692307693</v>
          </cell>
        </row>
        <row r="24">
          <cell r="B24" t="str">
            <v>WARANGAL</v>
          </cell>
          <cell r="C24">
            <v>172.125</v>
          </cell>
        </row>
        <row r="25">
          <cell r="B25" t="str">
            <v>KARIMNAGAR</v>
          </cell>
          <cell r="C25">
            <v>243.77884615384616</v>
          </cell>
        </row>
        <row r="26">
          <cell r="B26" t="str">
            <v>KHAMMAM</v>
          </cell>
          <cell r="C26">
            <v>137.07692307692309</v>
          </cell>
        </row>
        <row r="27">
          <cell r="B27" t="str">
            <v>NALGONDA</v>
          </cell>
          <cell r="C27">
            <v>377.74038461538458</v>
          </cell>
        </row>
      </sheetData>
      <sheetData sheetId="31">
        <row r="7">
          <cell r="B7" t="str">
            <v>SRIKAKULAM</v>
          </cell>
          <cell r="C7">
            <v>9320</v>
          </cell>
          <cell r="D7">
            <v>11432</v>
          </cell>
          <cell r="E7">
            <v>12238</v>
          </cell>
          <cell r="F7">
            <v>12467</v>
          </cell>
          <cell r="G7">
            <v>12699</v>
          </cell>
          <cell r="H7">
            <v>12782</v>
          </cell>
          <cell r="I7">
            <v>12961.98</v>
          </cell>
        </row>
        <row r="8">
          <cell r="B8" t="str">
            <v>VIZIANAGARAM</v>
          </cell>
          <cell r="C8">
            <v>11767</v>
          </cell>
          <cell r="D8">
            <v>12415</v>
          </cell>
          <cell r="E8">
            <v>12825</v>
          </cell>
          <cell r="F8">
            <v>13285</v>
          </cell>
          <cell r="G8">
            <v>13596</v>
          </cell>
          <cell r="H8">
            <v>13663</v>
          </cell>
          <cell r="I8">
            <v>13844.970000000001</v>
          </cell>
        </row>
        <row r="9">
          <cell r="B9" t="str">
            <v>VISAKHAPATNAM</v>
          </cell>
          <cell r="C9">
            <v>11428</v>
          </cell>
          <cell r="D9">
            <v>13653</v>
          </cell>
          <cell r="E9">
            <v>15124</v>
          </cell>
          <cell r="F9">
            <v>16013</v>
          </cell>
          <cell r="G9">
            <v>16878</v>
          </cell>
          <cell r="H9">
            <v>16934</v>
          </cell>
          <cell r="I9">
            <v>17329.16</v>
          </cell>
        </row>
        <row r="10">
          <cell r="B10" t="str">
            <v>EAST GODAVARI</v>
          </cell>
          <cell r="C10">
            <v>13917</v>
          </cell>
          <cell r="D10">
            <v>14899</v>
          </cell>
          <cell r="E10">
            <v>15588</v>
          </cell>
          <cell r="F10">
            <v>16142</v>
          </cell>
          <cell r="G10">
            <v>17424</v>
          </cell>
          <cell r="H10">
            <v>17862</v>
          </cell>
          <cell r="I10">
            <v>18430.169999999998</v>
          </cell>
        </row>
        <row r="11">
          <cell r="B11" t="str">
            <v>WEST GODAVARI</v>
          </cell>
          <cell r="C11">
            <v>18353</v>
          </cell>
          <cell r="D11">
            <v>19026</v>
          </cell>
          <cell r="E11">
            <v>19710</v>
          </cell>
          <cell r="F11">
            <v>23503</v>
          </cell>
          <cell r="G11">
            <v>23832</v>
          </cell>
          <cell r="H11">
            <v>24269</v>
          </cell>
          <cell r="I11">
            <v>24844.03</v>
          </cell>
        </row>
        <row r="12">
          <cell r="B12" t="str">
            <v>KRISHNA</v>
          </cell>
          <cell r="C12">
            <v>19227</v>
          </cell>
          <cell r="D12">
            <v>19852</v>
          </cell>
          <cell r="E12">
            <v>20799</v>
          </cell>
          <cell r="F12">
            <v>21265</v>
          </cell>
          <cell r="G12">
            <v>21569</v>
          </cell>
          <cell r="H12">
            <v>22022</v>
          </cell>
          <cell r="I12">
            <v>22632.76</v>
          </cell>
        </row>
        <row r="13">
          <cell r="B13" t="str">
            <v>GUNTUR</v>
          </cell>
          <cell r="C13">
            <v>13981</v>
          </cell>
          <cell r="D13">
            <v>14691</v>
          </cell>
          <cell r="E13">
            <v>15525</v>
          </cell>
          <cell r="F13">
            <v>16144</v>
          </cell>
          <cell r="G13">
            <v>16902</v>
          </cell>
          <cell r="H13">
            <v>17875</v>
          </cell>
          <cell r="I13">
            <v>18554.45</v>
          </cell>
        </row>
        <row r="14">
          <cell r="B14" t="str">
            <v>PRAKASHAM</v>
          </cell>
          <cell r="C14">
            <v>21090</v>
          </cell>
          <cell r="D14">
            <v>21987</v>
          </cell>
          <cell r="E14">
            <v>23417</v>
          </cell>
          <cell r="F14">
            <v>24188</v>
          </cell>
          <cell r="G14">
            <v>24880</v>
          </cell>
          <cell r="H14">
            <v>25063</v>
          </cell>
          <cell r="I14">
            <v>25690.18</v>
          </cell>
        </row>
        <row r="15">
          <cell r="B15" t="str">
            <v>NELLORE</v>
          </cell>
          <cell r="C15">
            <v>21087</v>
          </cell>
          <cell r="D15">
            <v>22661</v>
          </cell>
          <cell r="E15">
            <v>23762</v>
          </cell>
          <cell r="F15">
            <v>25221</v>
          </cell>
          <cell r="G15">
            <v>25392</v>
          </cell>
          <cell r="H15">
            <v>25506</v>
          </cell>
          <cell r="I15">
            <v>26157.35</v>
          </cell>
        </row>
        <row r="16">
          <cell r="B16" t="str">
            <v>CHITTOOR</v>
          </cell>
          <cell r="C16">
            <v>29944</v>
          </cell>
          <cell r="D16">
            <v>32944</v>
          </cell>
          <cell r="E16">
            <v>34868</v>
          </cell>
          <cell r="F16">
            <v>35658</v>
          </cell>
          <cell r="G16">
            <v>36080</v>
          </cell>
          <cell r="H16">
            <v>36334</v>
          </cell>
          <cell r="I16">
            <v>36997.07</v>
          </cell>
        </row>
        <row r="17">
          <cell r="B17" t="str">
            <v>CUDDAPAH</v>
          </cell>
          <cell r="C17">
            <v>14187</v>
          </cell>
          <cell r="D17">
            <v>15402</v>
          </cell>
          <cell r="E17">
            <v>16231</v>
          </cell>
          <cell r="F17">
            <v>16736</v>
          </cell>
          <cell r="G17">
            <v>16975</v>
          </cell>
          <cell r="H17">
            <v>17177</v>
          </cell>
          <cell r="I17">
            <v>17396.53</v>
          </cell>
        </row>
        <row r="18">
          <cell r="B18" t="str">
            <v>ANANTHAPUR</v>
          </cell>
          <cell r="C18">
            <v>29657</v>
          </cell>
          <cell r="D18">
            <v>31146</v>
          </cell>
          <cell r="E18">
            <v>32491</v>
          </cell>
          <cell r="F18">
            <v>33515</v>
          </cell>
          <cell r="G18">
            <v>33998</v>
          </cell>
          <cell r="H18">
            <v>34640</v>
          </cell>
          <cell r="I18">
            <v>35441.440000000002</v>
          </cell>
        </row>
        <row r="19">
          <cell r="B19" t="str">
            <v>KURNOOL</v>
          </cell>
          <cell r="C19">
            <v>19675</v>
          </cell>
          <cell r="D19">
            <v>20653</v>
          </cell>
          <cell r="E19">
            <v>22506</v>
          </cell>
          <cell r="F19">
            <v>23089</v>
          </cell>
          <cell r="G19">
            <v>23436</v>
          </cell>
          <cell r="H19">
            <v>24055</v>
          </cell>
          <cell r="I19">
            <v>24206.989999999998</v>
          </cell>
        </row>
        <row r="20">
          <cell r="B20" t="str">
            <v>HYDERABAD</v>
          </cell>
          <cell r="C20">
            <v>6269</v>
          </cell>
          <cell r="D20">
            <v>6612</v>
          </cell>
          <cell r="E20">
            <v>6804</v>
          </cell>
          <cell r="F20">
            <v>6954</v>
          </cell>
          <cell r="G20">
            <v>7125</v>
          </cell>
          <cell r="H20">
            <v>7593</v>
          </cell>
          <cell r="I20">
            <v>7665.26</v>
          </cell>
        </row>
        <row r="21">
          <cell r="B21" t="str">
            <v>RANGAREDDY</v>
          </cell>
          <cell r="C21">
            <v>20036</v>
          </cell>
          <cell r="D21">
            <v>20773</v>
          </cell>
          <cell r="E21">
            <v>23043</v>
          </cell>
          <cell r="F21">
            <v>24292</v>
          </cell>
          <cell r="G21">
            <v>26876</v>
          </cell>
          <cell r="H21">
            <v>27234</v>
          </cell>
          <cell r="I21">
            <v>29097.34</v>
          </cell>
        </row>
        <row r="22">
          <cell r="B22" t="str">
            <v>MAHABOOBNAGAR</v>
          </cell>
          <cell r="C22">
            <v>26809</v>
          </cell>
          <cell r="D22">
            <v>29051</v>
          </cell>
          <cell r="E22">
            <v>31701</v>
          </cell>
          <cell r="F22">
            <v>33433</v>
          </cell>
          <cell r="G22">
            <v>33984</v>
          </cell>
          <cell r="H22">
            <v>34317</v>
          </cell>
          <cell r="I22">
            <v>34582.020000000004</v>
          </cell>
        </row>
        <row r="23">
          <cell r="B23" t="str">
            <v>MEDAK</v>
          </cell>
          <cell r="C23">
            <v>21698</v>
          </cell>
          <cell r="D23">
            <v>22569</v>
          </cell>
          <cell r="E23">
            <v>24360</v>
          </cell>
          <cell r="F23">
            <v>25150</v>
          </cell>
          <cell r="G23">
            <v>25603</v>
          </cell>
          <cell r="H23">
            <v>26509</v>
          </cell>
          <cell r="I23">
            <v>26873.370000000003</v>
          </cell>
        </row>
        <row r="24">
          <cell r="B24" t="str">
            <v>NIZAMABAD</v>
          </cell>
          <cell r="C24">
            <v>20342</v>
          </cell>
          <cell r="D24">
            <v>21497</v>
          </cell>
          <cell r="E24">
            <v>22473</v>
          </cell>
          <cell r="F24">
            <v>24781</v>
          </cell>
          <cell r="G24">
            <v>25302</v>
          </cell>
          <cell r="H24">
            <v>25499</v>
          </cell>
          <cell r="I24">
            <v>25839.280000000002</v>
          </cell>
        </row>
        <row r="25">
          <cell r="B25" t="str">
            <v>ADILABAD</v>
          </cell>
          <cell r="C25">
            <v>18089</v>
          </cell>
          <cell r="D25">
            <v>19136</v>
          </cell>
          <cell r="E25">
            <v>22764</v>
          </cell>
          <cell r="F25">
            <v>23833</v>
          </cell>
          <cell r="G25">
            <v>24373</v>
          </cell>
          <cell r="H25">
            <v>24621</v>
          </cell>
          <cell r="I25">
            <v>24845.239999999998</v>
          </cell>
        </row>
        <row r="26">
          <cell r="B26" t="str">
            <v>WARANGAL</v>
          </cell>
          <cell r="C26">
            <v>30684</v>
          </cell>
          <cell r="D26">
            <v>34735</v>
          </cell>
          <cell r="E26">
            <v>36260</v>
          </cell>
          <cell r="F26">
            <v>37642</v>
          </cell>
          <cell r="G26">
            <v>38103</v>
          </cell>
          <cell r="H26">
            <v>38283</v>
          </cell>
          <cell r="I26">
            <v>38777.160000000003</v>
          </cell>
        </row>
        <row r="27">
          <cell r="B27" t="str">
            <v>KARIMNAGAR</v>
          </cell>
          <cell r="C27">
            <v>36096</v>
          </cell>
          <cell r="D27">
            <v>37615</v>
          </cell>
          <cell r="E27">
            <v>39453</v>
          </cell>
          <cell r="F27">
            <v>40347</v>
          </cell>
          <cell r="G27">
            <v>41107</v>
          </cell>
          <cell r="H27">
            <v>41390</v>
          </cell>
          <cell r="I27">
            <v>41968.42</v>
          </cell>
        </row>
        <row r="28">
          <cell r="B28" t="str">
            <v>KHAMMAM</v>
          </cell>
          <cell r="C28">
            <v>14594</v>
          </cell>
          <cell r="D28">
            <v>15485</v>
          </cell>
          <cell r="E28">
            <v>16866</v>
          </cell>
          <cell r="F28">
            <v>20918</v>
          </cell>
          <cell r="G28">
            <v>21442</v>
          </cell>
          <cell r="H28">
            <v>21708</v>
          </cell>
          <cell r="I28">
            <v>22189.919999999998</v>
          </cell>
        </row>
        <row r="29">
          <cell r="B29" t="str">
            <v>NALGONDA</v>
          </cell>
          <cell r="C29">
            <v>34884</v>
          </cell>
          <cell r="D29">
            <v>36957</v>
          </cell>
          <cell r="E29">
            <v>38644</v>
          </cell>
          <cell r="F29">
            <v>40101</v>
          </cell>
          <cell r="G29">
            <v>40795</v>
          </cell>
          <cell r="H29">
            <v>41190</v>
          </cell>
          <cell r="I29">
            <v>41647.58</v>
          </cell>
        </row>
      </sheetData>
      <sheetData sheetId="32">
        <row r="6">
          <cell r="B6" t="str">
            <v>SRIKAKULAM</v>
          </cell>
          <cell r="C6">
            <v>177578</v>
          </cell>
          <cell r="D6">
            <v>188673</v>
          </cell>
          <cell r="E6">
            <v>196234</v>
          </cell>
          <cell r="F6">
            <v>199626</v>
          </cell>
          <cell r="G6">
            <v>205057</v>
          </cell>
          <cell r="H6">
            <v>215924</v>
          </cell>
          <cell r="I6">
            <v>225544</v>
          </cell>
        </row>
        <row r="7">
          <cell r="B7" t="str">
            <v>VIZIANAGARAM</v>
          </cell>
          <cell r="C7">
            <v>152035</v>
          </cell>
          <cell r="D7">
            <v>153008</v>
          </cell>
          <cell r="E7">
            <v>161371</v>
          </cell>
          <cell r="F7">
            <v>172398</v>
          </cell>
          <cell r="G7">
            <v>179939</v>
          </cell>
          <cell r="H7">
            <v>186743</v>
          </cell>
          <cell r="I7">
            <v>194819</v>
          </cell>
        </row>
        <row r="8">
          <cell r="B8" t="str">
            <v>VISAKHAPATNAM</v>
          </cell>
          <cell r="C8">
            <v>255941</v>
          </cell>
          <cell r="D8">
            <v>279321</v>
          </cell>
          <cell r="E8">
            <v>313571</v>
          </cell>
          <cell r="F8">
            <v>327199</v>
          </cell>
          <cell r="G8">
            <v>358683</v>
          </cell>
          <cell r="H8">
            <v>386758</v>
          </cell>
          <cell r="I8">
            <v>407785</v>
          </cell>
        </row>
        <row r="9">
          <cell r="B9" t="str">
            <v>EAST GODAVARI</v>
          </cell>
          <cell r="C9">
            <v>369549</v>
          </cell>
          <cell r="D9">
            <v>401670</v>
          </cell>
          <cell r="E9">
            <v>428238</v>
          </cell>
          <cell r="F9">
            <v>446661</v>
          </cell>
          <cell r="G9">
            <v>485135</v>
          </cell>
          <cell r="H9">
            <v>513694</v>
          </cell>
          <cell r="I9">
            <v>543906</v>
          </cell>
        </row>
        <row r="10">
          <cell r="B10" t="str">
            <v>WEST GODAVARI</v>
          </cell>
          <cell r="C10">
            <v>318215</v>
          </cell>
          <cell r="D10">
            <v>343878</v>
          </cell>
          <cell r="E10">
            <v>362531</v>
          </cell>
          <cell r="F10">
            <v>389413</v>
          </cell>
          <cell r="G10">
            <v>421498</v>
          </cell>
          <cell r="H10">
            <v>454696</v>
          </cell>
          <cell r="I10">
            <v>484411</v>
          </cell>
        </row>
        <row r="11">
          <cell r="B11" t="str">
            <v>KRISHNA</v>
          </cell>
          <cell r="C11">
            <v>376740</v>
          </cell>
          <cell r="D11">
            <v>412626</v>
          </cell>
          <cell r="E11">
            <v>440087</v>
          </cell>
          <cell r="F11">
            <v>476719</v>
          </cell>
          <cell r="G11">
            <v>515490</v>
          </cell>
          <cell r="H11">
            <v>543316</v>
          </cell>
          <cell r="I11">
            <v>576114</v>
          </cell>
        </row>
        <row r="12">
          <cell r="B12" t="str">
            <v>GUNTUR</v>
          </cell>
          <cell r="C12">
            <v>381501</v>
          </cell>
          <cell r="D12">
            <v>410818</v>
          </cell>
          <cell r="E12">
            <v>438661</v>
          </cell>
          <cell r="F12">
            <v>467244</v>
          </cell>
          <cell r="G12">
            <v>500770</v>
          </cell>
          <cell r="H12">
            <v>536315</v>
          </cell>
          <cell r="I12">
            <v>571855</v>
          </cell>
        </row>
        <row r="13">
          <cell r="B13" t="str">
            <v>PRAKASHAM</v>
          </cell>
          <cell r="C13">
            <v>268236</v>
          </cell>
          <cell r="D13">
            <v>288864</v>
          </cell>
          <cell r="E13">
            <v>306674</v>
          </cell>
          <cell r="F13">
            <v>319247</v>
          </cell>
          <cell r="G13">
            <v>336768</v>
          </cell>
          <cell r="H13">
            <v>356217</v>
          </cell>
          <cell r="I13">
            <v>388944</v>
          </cell>
        </row>
        <row r="14">
          <cell r="B14" t="str">
            <v>NELLORE</v>
          </cell>
          <cell r="C14">
            <v>314119</v>
          </cell>
          <cell r="D14">
            <v>338850</v>
          </cell>
          <cell r="E14">
            <v>361862</v>
          </cell>
          <cell r="F14">
            <v>318311</v>
          </cell>
          <cell r="G14">
            <v>371656</v>
          </cell>
          <cell r="H14">
            <v>389271</v>
          </cell>
          <cell r="I14">
            <v>423213</v>
          </cell>
        </row>
        <row r="15">
          <cell r="B15" t="str">
            <v>CHITTOOR</v>
          </cell>
          <cell r="C15">
            <v>446523</v>
          </cell>
          <cell r="D15">
            <v>481245</v>
          </cell>
          <cell r="E15">
            <v>507626</v>
          </cell>
          <cell r="F15">
            <v>486906</v>
          </cell>
          <cell r="G15">
            <v>515294</v>
          </cell>
          <cell r="H15">
            <v>535355</v>
          </cell>
          <cell r="I15">
            <v>570434</v>
          </cell>
        </row>
        <row r="16">
          <cell r="B16" t="str">
            <v>CUDDAPAH</v>
          </cell>
          <cell r="C16">
            <v>205274</v>
          </cell>
          <cell r="D16">
            <v>223360</v>
          </cell>
          <cell r="E16">
            <v>225262</v>
          </cell>
          <cell r="F16">
            <v>234420</v>
          </cell>
          <cell r="G16">
            <v>245241</v>
          </cell>
          <cell r="H16">
            <v>257207</v>
          </cell>
          <cell r="I16">
            <v>269195</v>
          </cell>
        </row>
        <row r="17">
          <cell r="B17" t="str">
            <v>ANANTHAPUR</v>
          </cell>
          <cell r="C17">
            <v>385944</v>
          </cell>
          <cell r="D17">
            <v>410795</v>
          </cell>
          <cell r="E17">
            <v>413817</v>
          </cell>
          <cell r="F17">
            <v>426361</v>
          </cell>
          <cell r="G17">
            <v>439598</v>
          </cell>
          <cell r="H17">
            <v>431896</v>
          </cell>
          <cell r="I17">
            <v>474177</v>
          </cell>
        </row>
        <row r="18">
          <cell r="B18" t="str">
            <v>KURNOOL</v>
          </cell>
          <cell r="C18">
            <v>297976</v>
          </cell>
          <cell r="D18">
            <v>327842</v>
          </cell>
          <cell r="E18">
            <v>332834</v>
          </cell>
          <cell r="F18">
            <v>352920</v>
          </cell>
          <cell r="G18">
            <v>383133</v>
          </cell>
          <cell r="H18">
            <v>411562</v>
          </cell>
          <cell r="I18">
            <v>419685</v>
          </cell>
        </row>
        <row r="19">
          <cell r="B19" t="str">
            <v>HYDERABAD</v>
          </cell>
          <cell r="C19">
            <v>524965</v>
          </cell>
          <cell r="D19">
            <v>551297</v>
          </cell>
          <cell r="E19">
            <v>577566</v>
          </cell>
          <cell r="F19">
            <v>600000</v>
          </cell>
          <cell r="G19">
            <v>641437</v>
          </cell>
          <cell r="H19">
            <v>675749</v>
          </cell>
          <cell r="I19">
            <v>725537</v>
          </cell>
        </row>
        <row r="20">
          <cell r="B20" t="str">
            <v>RANGAREDDY</v>
          </cell>
          <cell r="C20">
            <v>310433</v>
          </cell>
          <cell r="D20">
            <v>336376</v>
          </cell>
          <cell r="E20">
            <v>400000</v>
          </cell>
          <cell r="F20">
            <v>410000</v>
          </cell>
          <cell r="G20">
            <v>414997</v>
          </cell>
          <cell r="H20">
            <v>452489</v>
          </cell>
          <cell r="I20">
            <v>503448</v>
          </cell>
        </row>
        <row r="21">
          <cell r="B21" t="str">
            <v>MAHABOOBNAGAR</v>
          </cell>
          <cell r="C21">
            <v>279313</v>
          </cell>
          <cell r="D21">
            <v>308068</v>
          </cell>
          <cell r="E21">
            <v>325628</v>
          </cell>
          <cell r="F21">
            <v>342936</v>
          </cell>
          <cell r="G21">
            <v>356492</v>
          </cell>
          <cell r="H21">
            <v>380833</v>
          </cell>
          <cell r="I21">
            <v>392976</v>
          </cell>
        </row>
        <row r="22">
          <cell r="B22" t="str">
            <v>MEDAK</v>
          </cell>
          <cell r="C22">
            <v>241746</v>
          </cell>
          <cell r="D22">
            <v>256813</v>
          </cell>
          <cell r="E22">
            <v>272668</v>
          </cell>
          <cell r="F22">
            <v>285222</v>
          </cell>
          <cell r="G22">
            <v>295329</v>
          </cell>
          <cell r="H22">
            <v>315325</v>
          </cell>
          <cell r="I22">
            <v>330981</v>
          </cell>
        </row>
        <row r="23">
          <cell r="B23" t="str">
            <v>NIZAMABAD</v>
          </cell>
          <cell r="C23">
            <v>290726</v>
          </cell>
          <cell r="D23">
            <v>307362</v>
          </cell>
          <cell r="E23">
            <v>314089</v>
          </cell>
          <cell r="F23">
            <v>330807</v>
          </cell>
          <cell r="G23">
            <v>343686</v>
          </cell>
          <cell r="H23">
            <v>366154</v>
          </cell>
          <cell r="I23">
            <v>379440</v>
          </cell>
        </row>
        <row r="24">
          <cell r="B24" t="str">
            <v>ADILABAD</v>
          </cell>
          <cell r="C24">
            <v>155372</v>
          </cell>
          <cell r="D24">
            <v>167648</v>
          </cell>
          <cell r="E24">
            <v>185679</v>
          </cell>
          <cell r="F24">
            <v>147718</v>
          </cell>
          <cell r="G24">
            <v>160586</v>
          </cell>
          <cell r="H24">
            <v>217468</v>
          </cell>
          <cell r="I24">
            <v>229398</v>
          </cell>
        </row>
        <row r="25">
          <cell r="B25" t="str">
            <v>WARANGAL</v>
          </cell>
          <cell r="C25">
            <v>417028</v>
          </cell>
          <cell r="D25">
            <v>446050</v>
          </cell>
          <cell r="E25">
            <v>452650</v>
          </cell>
          <cell r="F25">
            <v>467979</v>
          </cell>
          <cell r="G25">
            <v>481868</v>
          </cell>
          <cell r="H25">
            <v>510287</v>
          </cell>
          <cell r="I25">
            <v>534868</v>
          </cell>
        </row>
        <row r="26">
          <cell r="B26" t="str">
            <v>KARIMNAGAR</v>
          </cell>
          <cell r="C26">
            <v>399900</v>
          </cell>
          <cell r="D26">
            <v>426776</v>
          </cell>
          <cell r="E26">
            <v>454408</v>
          </cell>
          <cell r="F26">
            <v>475968</v>
          </cell>
          <cell r="G26">
            <v>496344</v>
          </cell>
          <cell r="H26">
            <v>534791</v>
          </cell>
          <cell r="I26">
            <v>563295</v>
          </cell>
        </row>
        <row r="27">
          <cell r="B27" t="str">
            <v>KHAMMAM</v>
          </cell>
          <cell r="C27">
            <v>206461</v>
          </cell>
          <cell r="D27">
            <v>231101</v>
          </cell>
          <cell r="E27">
            <v>255934</v>
          </cell>
          <cell r="F27">
            <v>271253</v>
          </cell>
          <cell r="G27">
            <v>282522</v>
          </cell>
          <cell r="H27">
            <v>304055</v>
          </cell>
          <cell r="I27">
            <v>329868</v>
          </cell>
        </row>
        <row r="28">
          <cell r="B28" t="str">
            <v>NALGONDA</v>
          </cell>
          <cell r="C28">
            <v>368124</v>
          </cell>
          <cell r="D28">
            <v>397489</v>
          </cell>
          <cell r="E28">
            <v>436502</v>
          </cell>
          <cell r="F28">
            <v>460478</v>
          </cell>
          <cell r="G28">
            <v>479383</v>
          </cell>
          <cell r="H28">
            <v>503207</v>
          </cell>
          <cell r="I28">
            <v>527262</v>
          </cell>
        </row>
      </sheetData>
      <sheetData sheetId="33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40800</v>
          </cell>
          <cell r="C19">
            <v>12</v>
          </cell>
        </row>
        <row r="20">
          <cell r="A20">
            <v>5.3000000000000016</v>
          </cell>
          <cell r="B20">
            <v>39600</v>
          </cell>
          <cell r="C20">
            <v>12.264150943396231</v>
          </cell>
        </row>
        <row r="21">
          <cell r="A21">
            <v>5.4</v>
          </cell>
          <cell r="B21">
            <v>38400</v>
          </cell>
          <cell r="C21">
            <v>12.4</v>
          </cell>
        </row>
        <row r="22">
          <cell r="A22">
            <v>5.5000000000000018</v>
          </cell>
          <cell r="B22">
            <v>37200</v>
          </cell>
          <cell r="C22">
            <v>12.64150943396227</v>
          </cell>
        </row>
        <row r="23">
          <cell r="A23">
            <v>5.6</v>
          </cell>
          <cell r="B23">
            <v>36000</v>
          </cell>
          <cell r="C23">
            <v>12.85</v>
          </cell>
        </row>
        <row r="24">
          <cell r="A24">
            <v>5.700000000000002</v>
          </cell>
          <cell r="B24">
            <v>34800</v>
          </cell>
          <cell r="C24">
            <v>13.018867924528308</v>
          </cell>
        </row>
        <row r="25">
          <cell r="A25">
            <v>5.8</v>
          </cell>
          <cell r="B25">
            <v>33600</v>
          </cell>
          <cell r="C25">
            <v>13.2</v>
          </cell>
        </row>
        <row r="26">
          <cell r="A26">
            <v>5.9000000000000021</v>
          </cell>
          <cell r="B26">
            <v>32400</v>
          </cell>
          <cell r="C26">
            <v>13.396226415094347</v>
          </cell>
        </row>
        <row r="27">
          <cell r="A27">
            <v>6</v>
          </cell>
          <cell r="B27">
            <v>31200</v>
          </cell>
          <cell r="C27">
            <v>13.55</v>
          </cell>
        </row>
        <row r="28">
          <cell r="A28">
            <v>6.1000000000000023</v>
          </cell>
          <cell r="B28">
            <v>30000</v>
          </cell>
          <cell r="C28">
            <v>13.773584905660385</v>
          </cell>
        </row>
        <row r="29">
          <cell r="A29">
            <v>6.3000000000000025</v>
          </cell>
          <cell r="B29">
            <v>29523.809523809523</v>
          </cell>
          <cell r="C29">
            <v>14.150943396226424</v>
          </cell>
        </row>
        <row r="30">
          <cell r="A30">
            <v>6.5000000000000027</v>
          </cell>
          <cell r="B30">
            <v>29047.619047619046</v>
          </cell>
          <cell r="C30">
            <v>14.528301886792462</v>
          </cell>
        </row>
        <row r="31">
          <cell r="A31">
            <v>6.6000000000000023</v>
          </cell>
          <cell r="B31">
            <v>28571.428571428569</v>
          </cell>
          <cell r="C31">
            <v>14.905660377358501</v>
          </cell>
        </row>
        <row r="32">
          <cell r="A32">
            <v>6.700000000000002</v>
          </cell>
          <cell r="B32">
            <v>28095.238095238092</v>
          </cell>
          <cell r="C32">
            <v>15.28301886792454</v>
          </cell>
        </row>
        <row r="33">
          <cell r="A33">
            <v>6.9000000000000021</v>
          </cell>
          <cell r="B33">
            <v>27619.047619047615</v>
          </cell>
          <cell r="C33">
            <v>15.660377358490578</v>
          </cell>
        </row>
        <row r="34">
          <cell r="A34">
            <v>7.1000000000000023</v>
          </cell>
          <cell r="B34">
            <v>27142.857142857138</v>
          </cell>
          <cell r="C34">
            <v>16.037735849056617</v>
          </cell>
        </row>
        <row r="35">
          <cell r="A35">
            <v>7.3000000000000025</v>
          </cell>
          <cell r="B35">
            <v>26666.666666666661</v>
          </cell>
          <cell r="C35">
            <v>16.415094339622655</v>
          </cell>
        </row>
        <row r="36">
          <cell r="A36">
            <v>7.5000000000000027</v>
          </cell>
          <cell r="B36">
            <v>26190.476190476184</v>
          </cell>
          <cell r="C36">
            <v>16.792452830188694</v>
          </cell>
        </row>
        <row r="37">
          <cell r="A37">
            <v>7.7000000000000028</v>
          </cell>
          <cell r="B37">
            <v>25714.285714285706</v>
          </cell>
          <cell r="C37">
            <v>17.169811320754732</v>
          </cell>
        </row>
        <row r="38">
          <cell r="A38">
            <v>7.900000000000003</v>
          </cell>
          <cell r="B38">
            <v>25238.095238095229</v>
          </cell>
          <cell r="C38">
            <v>17.547169811320771</v>
          </cell>
        </row>
        <row r="39">
          <cell r="A39">
            <v>8.1000000000000032</v>
          </cell>
          <cell r="B39">
            <v>24761.904761904752</v>
          </cell>
          <cell r="C39">
            <v>17.924528301886809</v>
          </cell>
        </row>
        <row r="40">
          <cell r="A40">
            <v>8.3000000000000025</v>
          </cell>
          <cell r="B40">
            <v>24285.714285714275</v>
          </cell>
          <cell r="C40">
            <v>18.301886792452848</v>
          </cell>
        </row>
        <row r="41">
          <cell r="A41">
            <v>8.5000000000000018</v>
          </cell>
          <cell r="B41">
            <v>23809.523809523798</v>
          </cell>
          <cell r="C41">
            <v>18.679245283018886</v>
          </cell>
        </row>
        <row r="42">
          <cell r="A42">
            <v>8.7000000000000011</v>
          </cell>
          <cell r="B42">
            <v>23333.333333333321</v>
          </cell>
          <cell r="C42">
            <v>19.056603773584925</v>
          </cell>
        </row>
        <row r="43">
          <cell r="A43">
            <v>8.9</v>
          </cell>
          <cell r="B43">
            <v>22857.142857142844</v>
          </cell>
          <cell r="C43">
            <v>19.433962264150964</v>
          </cell>
        </row>
        <row r="44">
          <cell r="A44">
            <v>9.1</v>
          </cell>
          <cell r="B44">
            <v>22380.952380952367</v>
          </cell>
          <cell r="C44">
            <v>19.811320754717002</v>
          </cell>
        </row>
        <row r="45">
          <cell r="A45">
            <v>9.2999999999999989</v>
          </cell>
          <cell r="B45">
            <v>21904.76190476189</v>
          </cell>
          <cell r="C45">
            <v>20.188679245283041</v>
          </cell>
        </row>
        <row r="46">
          <cell r="A46">
            <v>9.4999999999999982</v>
          </cell>
          <cell r="B46">
            <v>21428.571428571413</v>
          </cell>
          <cell r="C46">
            <v>20.566037735849079</v>
          </cell>
        </row>
        <row r="47">
          <cell r="A47">
            <v>9.6999999999999975</v>
          </cell>
          <cell r="B47">
            <v>20952.380952380936</v>
          </cell>
          <cell r="C47">
            <v>20.943396226415118</v>
          </cell>
        </row>
        <row r="48">
          <cell r="A48">
            <v>9.8999999999999968</v>
          </cell>
          <cell r="B48">
            <v>20476.190476190459</v>
          </cell>
          <cell r="C48">
            <v>21.320754716981156</v>
          </cell>
        </row>
        <row r="49">
          <cell r="A49">
            <v>10.099999999999996</v>
          </cell>
          <cell r="B49">
            <v>20000</v>
          </cell>
          <cell r="C49">
            <v>21.698113207547195</v>
          </cell>
        </row>
        <row r="50">
          <cell r="A50">
            <v>10.299999999999995</v>
          </cell>
          <cell r="B50">
            <v>19500</v>
          </cell>
          <cell r="C50">
            <v>22.075471698113233</v>
          </cell>
        </row>
        <row r="51">
          <cell r="A51">
            <v>10.499999999999995</v>
          </cell>
          <cell r="B51">
            <v>19000</v>
          </cell>
          <cell r="C51">
            <v>22.452830188679272</v>
          </cell>
        </row>
        <row r="52">
          <cell r="A52">
            <v>10.699999999999994</v>
          </cell>
          <cell r="B52">
            <v>18500</v>
          </cell>
          <cell r="C52">
            <v>22.83018867924531</v>
          </cell>
        </row>
        <row r="53">
          <cell r="A53">
            <v>10.899999999999993</v>
          </cell>
          <cell r="B53">
            <v>18000</v>
          </cell>
          <cell r="C53">
            <v>23.207547169811349</v>
          </cell>
        </row>
        <row r="54">
          <cell r="A54">
            <v>11.099999999999993</v>
          </cell>
          <cell r="B54">
            <v>17500</v>
          </cell>
          <cell r="C54">
            <v>23.584905660377387</v>
          </cell>
        </row>
        <row r="55">
          <cell r="A55">
            <v>11.299999999999992</v>
          </cell>
          <cell r="B55">
            <v>17000</v>
          </cell>
          <cell r="C55">
            <v>23.962264150943426</v>
          </cell>
        </row>
        <row r="56">
          <cell r="A56">
            <v>11.499999999999991</v>
          </cell>
          <cell r="B56">
            <v>16500</v>
          </cell>
          <cell r="C56">
            <v>24.339622641509465</v>
          </cell>
        </row>
        <row r="57">
          <cell r="A57">
            <v>11.69999999999999</v>
          </cell>
          <cell r="B57">
            <v>16000</v>
          </cell>
          <cell r="C57">
            <v>24.716981132075503</v>
          </cell>
        </row>
        <row r="58">
          <cell r="A58">
            <v>11.89999999999999</v>
          </cell>
          <cell r="B58">
            <v>15500</v>
          </cell>
          <cell r="C58">
            <v>25.094339622641542</v>
          </cell>
        </row>
        <row r="59">
          <cell r="A59">
            <v>12.099999999999989</v>
          </cell>
          <cell r="B59">
            <v>15000</v>
          </cell>
          <cell r="C59">
            <v>25.47169811320758</v>
          </cell>
        </row>
        <row r="60">
          <cell r="A60">
            <v>12.299999999999988</v>
          </cell>
          <cell r="B60">
            <v>14866.666666666666</v>
          </cell>
          <cell r="C60">
            <v>25.849056603773619</v>
          </cell>
        </row>
        <row r="61">
          <cell r="A61">
            <v>12.499999999999988</v>
          </cell>
          <cell r="B61">
            <v>14733.333333333332</v>
          </cell>
          <cell r="C61">
            <v>26.226415094339657</v>
          </cell>
        </row>
        <row r="62">
          <cell r="A62">
            <v>12.699999999999987</v>
          </cell>
          <cell r="B62">
            <v>14599.999999999998</v>
          </cell>
          <cell r="C62">
            <v>26.603773584905696</v>
          </cell>
        </row>
        <row r="63">
          <cell r="A63">
            <v>12.899999999999986</v>
          </cell>
          <cell r="B63">
            <v>14466.666666666664</v>
          </cell>
          <cell r="C63">
            <v>26.981132075471734</v>
          </cell>
        </row>
        <row r="64">
          <cell r="A64">
            <v>13.099999999999985</v>
          </cell>
          <cell r="B64">
            <v>14333.33333333333</v>
          </cell>
          <cell r="C64">
            <v>27.358490566037773</v>
          </cell>
        </row>
        <row r="65">
          <cell r="A65">
            <v>13.299999999999985</v>
          </cell>
          <cell r="B65">
            <v>14199.999999999996</v>
          </cell>
          <cell r="C65">
            <v>27.735849056603811</v>
          </cell>
        </row>
        <row r="66">
          <cell r="A66">
            <v>13.499999999999984</v>
          </cell>
          <cell r="B66">
            <v>14066.666666666662</v>
          </cell>
          <cell r="C66">
            <v>28.11320754716985</v>
          </cell>
        </row>
        <row r="67">
          <cell r="A67">
            <v>13.699999999999983</v>
          </cell>
          <cell r="B67">
            <v>13933.333333333328</v>
          </cell>
          <cell r="C67">
            <v>28.490566037735888</v>
          </cell>
        </row>
        <row r="68">
          <cell r="A68">
            <v>13.899999999999983</v>
          </cell>
          <cell r="B68">
            <v>13799.999999999995</v>
          </cell>
          <cell r="C68">
            <v>28.867924528301927</v>
          </cell>
        </row>
        <row r="69">
          <cell r="A69">
            <v>14.099999999999982</v>
          </cell>
          <cell r="B69">
            <v>13666.666666666661</v>
          </cell>
          <cell r="C69">
            <v>29.245283018867966</v>
          </cell>
        </row>
        <row r="70">
          <cell r="A70">
            <v>14.299999999999981</v>
          </cell>
          <cell r="B70">
            <v>13533.333333333327</v>
          </cell>
          <cell r="C70">
            <v>29.622641509434004</v>
          </cell>
        </row>
        <row r="71">
          <cell r="A71">
            <v>14.49999999999998</v>
          </cell>
          <cell r="B71">
            <v>13399.999999999993</v>
          </cell>
          <cell r="C71">
            <v>30.000000000000043</v>
          </cell>
        </row>
        <row r="72">
          <cell r="A72">
            <v>14.69999999999998</v>
          </cell>
          <cell r="B72">
            <v>13266.666666666659</v>
          </cell>
          <cell r="C72">
            <v>30.377358490566081</v>
          </cell>
        </row>
        <row r="73">
          <cell r="A73">
            <v>14.899999999999979</v>
          </cell>
          <cell r="B73">
            <v>13133.333333333325</v>
          </cell>
          <cell r="C73">
            <v>30.75471698113212</v>
          </cell>
        </row>
        <row r="74">
          <cell r="A74">
            <v>15.099999999999978</v>
          </cell>
          <cell r="B74">
            <v>12000</v>
          </cell>
          <cell r="C74">
            <v>31.132075471698158</v>
          </cell>
        </row>
        <row r="75">
          <cell r="A75">
            <v>15.299999999999978</v>
          </cell>
          <cell r="B75">
            <v>11960</v>
          </cell>
          <cell r="C75">
            <v>31.509433962264197</v>
          </cell>
        </row>
        <row r="76">
          <cell r="A76">
            <v>15.499999999999977</v>
          </cell>
          <cell r="B76">
            <v>11920</v>
          </cell>
          <cell r="C76">
            <v>31.886792452830235</v>
          </cell>
        </row>
        <row r="77">
          <cell r="A77">
            <v>15.699999999999976</v>
          </cell>
          <cell r="B77">
            <v>11880</v>
          </cell>
          <cell r="C77">
            <v>32.264150943396274</v>
          </cell>
        </row>
        <row r="78">
          <cell r="A78">
            <v>15.899999999999975</v>
          </cell>
          <cell r="B78">
            <v>11840</v>
          </cell>
          <cell r="C78">
            <v>32.641509433962312</v>
          </cell>
        </row>
        <row r="79">
          <cell r="A79">
            <v>16.099999999999977</v>
          </cell>
          <cell r="B79">
            <v>11800</v>
          </cell>
          <cell r="C79">
            <v>33.018867924528351</v>
          </cell>
        </row>
        <row r="80">
          <cell r="A80">
            <v>16.299999999999976</v>
          </cell>
          <cell r="B80">
            <v>11760</v>
          </cell>
          <cell r="C80">
            <v>33.396226415094389</v>
          </cell>
        </row>
        <row r="81">
          <cell r="A81">
            <v>16.499999999999975</v>
          </cell>
          <cell r="B81">
            <v>11720</v>
          </cell>
          <cell r="C81">
            <v>33.773584905660428</v>
          </cell>
        </row>
        <row r="82">
          <cell r="A82">
            <v>16.699999999999974</v>
          </cell>
          <cell r="B82">
            <v>11680</v>
          </cell>
          <cell r="C82">
            <v>34.150943396226467</v>
          </cell>
        </row>
        <row r="83">
          <cell r="A83">
            <v>16.899999999999974</v>
          </cell>
          <cell r="B83">
            <v>11640</v>
          </cell>
          <cell r="C83">
            <v>34.528301886792505</v>
          </cell>
        </row>
        <row r="84">
          <cell r="A84">
            <v>17.099999999999973</v>
          </cell>
          <cell r="B84">
            <v>11600</v>
          </cell>
          <cell r="C84">
            <v>34.905660377358544</v>
          </cell>
        </row>
        <row r="85">
          <cell r="A85">
            <v>17.299999999999972</v>
          </cell>
          <cell r="B85">
            <v>11560</v>
          </cell>
          <cell r="C85">
            <v>35.283018867924582</v>
          </cell>
        </row>
        <row r="86">
          <cell r="A86">
            <v>17.499999999999972</v>
          </cell>
          <cell r="B86">
            <v>11520</v>
          </cell>
          <cell r="C86">
            <v>35.660377358490621</v>
          </cell>
        </row>
        <row r="87">
          <cell r="A87">
            <v>17.699999999999971</v>
          </cell>
          <cell r="B87">
            <v>11480</v>
          </cell>
          <cell r="C87">
            <v>36.037735849056659</v>
          </cell>
        </row>
        <row r="88">
          <cell r="A88">
            <v>17.89999999999997</v>
          </cell>
          <cell r="B88">
            <v>11440</v>
          </cell>
          <cell r="C88">
            <v>36.415094339622698</v>
          </cell>
        </row>
        <row r="89">
          <cell r="A89">
            <v>18.099999999999969</v>
          </cell>
          <cell r="B89">
            <v>11400</v>
          </cell>
          <cell r="C89">
            <v>36.792452830188736</v>
          </cell>
        </row>
        <row r="90">
          <cell r="A90">
            <v>18.299999999999969</v>
          </cell>
          <cell r="B90">
            <v>11360</v>
          </cell>
          <cell r="C90">
            <v>37.169811320754775</v>
          </cell>
        </row>
        <row r="91">
          <cell r="A91">
            <v>18.499999999999968</v>
          </cell>
          <cell r="B91">
            <v>11320</v>
          </cell>
          <cell r="C91">
            <v>37.547169811320813</v>
          </cell>
        </row>
        <row r="92">
          <cell r="A92">
            <v>18.699999999999967</v>
          </cell>
          <cell r="B92">
            <v>11280</v>
          </cell>
          <cell r="C92">
            <v>37.924528301886852</v>
          </cell>
        </row>
        <row r="93">
          <cell r="A93">
            <v>18.899999999999967</v>
          </cell>
          <cell r="B93">
            <v>11240</v>
          </cell>
          <cell r="C93">
            <v>38.301886792452891</v>
          </cell>
        </row>
        <row r="94">
          <cell r="A94">
            <v>19.099999999999966</v>
          </cell>
          <cell r="B94">
            <v>11200</v>
          </cell>
          <cell r="C94">
            <v>38.679245283018929</v>
          </cell>
        </row>
        <row r="95">
          <cell r="A95">
            <v>19.299999999999965</v>
          </cell>
          <cell r="B95">
            <v>11160</v>
          </cell>
          <cell r="C95">
            <v>39.056603773584968</v>
          </cell>
        </row>
        <row r="96">
          <cell r="A96">
            <v>19.499999999999964</v>
          </cell>
          <cell r="B96">
            <v>11120</v>
          </cell>
          <cell r="C96">
            <v>39.433962264151006</v>
          </cell>
        </row>
        <row r="97">
          <cell r="A97">
            <v>19.699999999999964</v>
          </cell>
          <cell r="B97">
            <v>11080</v>
          </cell>
          <cell r="C97">
            <v>39.811320754717045</v>
          </cell>
        </row>
        <row r="98">
          <cell r="A98">
            <v>19.899999999999963</v>
          </cell>
          <cell r="B98">
            <v>11040</v>
          </cell>
          <cell r="C98">
            <v>40.188679245283083</v>
          </cell>
        </row>
        <row r="99">
          <cell r="A99">
            <v>20.099999999999962</v>
          </cell>
          <cell r="B99">
            <v>11000</v>
          </cell>
          <cell r="C99">
            <v>40.566037735849122</v>
          </cell>
        </row>
        <row r="100">
          <cell r="A100">
            <v>20.299999999999962</v>
          </cell>
          <cell r="B100">
            <v>10960</v>
          </cell>
          <cell r="C100">
            <v>40.94339622641516</v>
          </cell>
        </row>
        <row r="101">
          <cell r="A101">
            <v>20.499999999999961</v>
          </cell>
          <cell r="B101">
            <v>10920</v>
          </cell>
          <cell r="C101">
            <v>41.320754716981199</v>
          </cell>
        </row>
        <row r="102">
          <cell r="A102">
            <v>20.69999999999996</v>
          </cell>
          <cell r="B102">
            <v>10880</v>
          </cell>
          <cell r="C102">
            <v>41.698113207547237</v>
          </cell>
        </row>
        <row r="103">
          <cell r="A103">
            <v>20.899999999999959</v>
          </cell>
          <cell r="B103">
            <v>10840</v>
          </cell>
          <cell r="C103">
            <v>42.075471698113276</v>
          </cell>
        </row>
        <row r="104">
          <cell r="A104">
            <v>21.099999999999959</v>
          </cell>
          <cell r="B104">
            <v>10800</v>
          </cell>
          <cell r="C104">
            <v>42.452830188679314</v>
          </cell>
        </row>
        <row r="105">
          <cell r="A105">
            <v>21.299999999999958</v>
          </cell>
          <cell r="B105">
            <v>10760</v>
          </cell>
          <cell r="C105">
            <v>42.830188679245353</v>
          </cell>
        </row>
        <row r="106">
          <cell r="A106">
            <v>21.499999999999957</v>
          </cell>
          <cell r="B106">
            <v>10720</v>
          </cell>
          <cell r="C106">
            <v>43.207547169811392</v>
          </cell>
        </row>
        <row r="107">
          <cell r="A107">
            <v>21.699999999999957</v>
          </cell>
          <cell r="B107">
            <v>10680</v>
          </cell>
          <cell r="C107">
            <v>43.58490566037743</v>
          </cell>
        </row>
        <row r="108">
          <cell r="A108">
            <v>21.899999999999956</v>
          </cell>
          <cell r="B108">
            <v>10640</v>
          </cell>
          <cell r="C108">
            <v>43.962264150943469</v>
          </cell>
        </row>
        <row r="109">
          <cell r="A109">
            <v>22.099999999999955</v>
          </cell>
          <cell r="B109">
            <v>10600</v>
          </cell>
          <cell r="C109">
            <v>44.339622641509507</v>
          </cell>
        </row>
        <row r="110">
          <cell r="A110">
            <v>22.299999999999955</v>
          </cell>
          <cell r="B110">
            <v>10560</v>
          </cell>
          <cell r="C110">
            <v>44.716981132075546</v>
          </cell>
        </row>
        <row r="111">
          <cell r="A111">
            <v>22.499999999999954</v>
          </cell>
          <cell r="B111">
            <v>10520</v>
          </cell>
          <cell r="C111">
            <v>45.094339622641584</v>
          </cell>
        </row>
        <row r="112">
          <cell r="A112">
            <v>22.699999999999953</v>
          </cell>
          <cell r="B112">
            <v>10480</v>
          </cell>
          <cell r="C112">
            <v>45.471698113207623</v>
          </cell>
        </row>
        <row r="113">
          <cell r="A113">
            <v>22.899999999999952</v>
          </cell>
          <cell r="B113">
            <v>10440</v>
          </cell>
          <cell r="C113">
            <v>45.849056603773661</v>
          </cell>
        </row>
        <row r="114">
          <cell r="A114">
            <v>23.099999999999952</v>
          </cell>
          <cell r="B114">
            <v>10400</v>
          </cell>
          <cell r="C114">
            <v>46.2264150943397</v>
          </cell>
        </row>
        <row r="115">
          <cell r="A115">
            <v>23.299999999999951</v>
          </cell>
          <cell r="B115">
            <v>10360</v>
          </cell>
          <cell r="C115">
            <v>46.603773584905738</v>
          </cell>
        </row>
        <row r="116">
          <cell r="A116">
            <v>23.49999999999995</v>
          </cell>
          <cell r="B116">
            <v>10320</v>
          </cell>
          <cell r="C116">
            <v>46.981132075471777</v>
          </cell>
        </row>
        <row r="117">
          <cell r="A117">
            <v>23.69999999999995</v>
          </cell>
          <cell r="B117">
            <v>10280</v>
          </cell>
          <cell r="C117">
            <v>47.358490566037815</v>
          </cell>
        </row>
        <row r="118">
          <cell r="A118">
            <v>23.899999999999949</v>
          </cell>
          <cell r="B118">
            <v>10240</v>
          </cell>
          <cell r="C118">
            <v>47.735849056603854</v>
          </cell>
        </row>
        <row r="119">
          <cell r="A119">
            <v>24.099999999999948</v>
          </cell>
          <cell r="B119">
            <v>10200</v>
          </cell>
          <cell r="C119">
            <v>48.113207547169893</v>
          </cell>
        </row>
        <row r="120">
          <cell r="A120">
            <v>24.299999999999947</v>
          </cell>
          <cell r="B120">
            <v>10160</v>
          </cell>
          <cell r="C120">
            <v>48.490566037735931</v>
          </cell>
        </row>
        <row r="121">
          <cell r="A121">
            <v>24.499999999999947</v>
          </cell>
          <cell r="B121">
            <v>10120</v>
          </cell>
          <cell r="C121">
            <v>48.86792452830197</v>
          </cell>
        </row>
        <row r="122">
          <cell r="A122">
            <v>24.699999999999946</v>
          </cell>
          <cell r="B122">
            <v>10080</v>
          </cell>
          <cell r="C122">
            <v>49.245283018868008</v>
          </cell>
        </row>
        <row r="123">
          <cell r="A123">
            <v>24.899999999999945</v>
          </cell>
          <cell r="B123">
            <v>10040</v>
          </cell>
          <cell r="C123">
            <v>49.622641509434047</v>
          </cell>
        </row>
        <row r="124">
          <cell r="A124">
            <v>25.099999999999945</v>
          </cell>
          <cell r="B124">
            <v>10000</v>
          </cell>
          <cell r="C124">
            <v>50</v>
          </cell>
        </row>
        <row r="125">
          <cell r="A125">
            <v>25.299999999999944</v>
          </cell>
          <cell r="B125">
            <v>9940</v>
          </cell>
          <cell r="C125">
            <v>50.4</v>
          </cell>
        </row>
        <row r="126">
          <cell r="A126">
            <v>25.499999999999943</v>
          </cell>
          <cell r="B126">
            <v>9880</v>
          </cell>
          <cell r="C126">
            <v>50.8</v>
          </cell>
        </row>
        <row r="127">
          <cell r="A127">
            <v>25.699999999999942</v>
          </cell>
          <cell r="B127">
            <v>9820</v>
          </cell>
          <cell r="C127">
            <v>51.199999999999996</v>
          </cell>
        </row>
        <row r="128">
          <cell r="A128">
            <v>25.899999999999942</v>
          </cell>
          <cell r="B128">
            <v>9760</v>
          </cell>
          <cell r="C128">
            <v>51.599999999999994</v>
          </cell>
        </row>
        <row r="129">
          <cell r="A129">
            <v>26.099999999999941</v>
          </cell>
          <cell r="B129">
            <v>9700</v>
          </cell>
          <cell r="C129">
            <v>51.999999999999993</v>
          </cell>
        </row>
        <row r="130">
          <cell r="A130">
            <v>26.29999999999994</v>
          </cell>
          <cell r="B130">
            <v>9640</v>
          </cell>
          <cell r="C130">
            <v>52.399999999999991</v>
          </cell>
        </row>
        <row r="131">
          <cell r="A131">
            <v>26.49999999999994</v>
          </cell>
          <cell r="B131">
            <v>9580</v>
          </cell>
          <cell r="C131">
            <v>52.79999999999999</v>
          </cell>
        </row>
        <row r="132">
          <cell r="A132">
            <v>26.699999999999939</v>
          </cell>
          <cell r="B132">
            <v>9520</v>
          </cell>
          <cell r="C132">
            <v>53.199999999999989</v>
          </cell>
        </row>
        <row r="133">
          <cell r="A133">
            <v>26.899999999999938</v>
          </cell>
          <cell r="B133">
            <v>9460</v>
          </cell>
          <cell r="C133">
            <v>53.599999999999987</v>
          </cell>
        </row>
        <row r="134">
          <cell r="A134">
            <v>27.099999999999937</v>
          </cell>
          <cell r="B134">
            <v>9400</v>
          </cell>
          <cell r="C134">
            <v>53.999999999999986</v>
          </cell>
        </row>
        <row r="135">
          <cell r="A135">
            <v>27.299999999999937</v>
          </cell>
          <cell r="B135">
            <v>9340</v>
          </cell>
          <cell r="C135">
            <v>54.399999999999984</v>
          </cell>
        </row>
        <row r="136">
          <cell r="A136">
            <v>27.499999999999936</v>
          </cell>
          <cell r="B136">
            <v>9280</v>
          </cell>
          <cell r="C136">
            <v>54.799999999999983</v>
          </cell>
        </row>
        <row r="137">
          <cell r="A137">
            <v>27.699999999999935</v>
          </cell>
          <cell r="B137">
            <v>9220</v>
          </cell>
          <cell r="C137">
            <v>55.199999999999982</v>
          </cell>
        </row>
        <row r="138">
          <cell r="A138">
            <v>27.899999999999935</v>
          </cell>
          <cell r="B138">
            <v>9160</v>
          </cell>
          <cell r="C138">
            <v>55.59999999999998</v>
          </cell>
        </row>
        <row r="139">
          <cell r="A139">
            <v>28.099999999999934</v>
          </cell>
          <cell r="B139">
            <v>9100</v>
          </cell>
          <cell r="C139">
            <v>55.999999999999979</v>
          </cell>
        </row>
        <row r="140">
          <cell r="A140">
            <v>28.299999999999933</v>
          </cell>
          <cell r="B140">
            <v>9040</v>
          </cell>
          <cell r="C140">
            <v>56.399999999999977</v>
          </cell>
        </row>
        <row r="141">
          <cell r="A141">
            <v>28.499999999999932</v>
          </cell>
          <cell r="B141">
            <v>8980</v>
          </cell>
          <cell r="C141">
            <v>56.799999999999976</v>
          </cell>
        </row>
        <row r="142">
          <cell r="A142">
            <v>28.699999999999932</v>
          </cell>
          <cell r="B142">
            <v>8920</v>
          </cell>
          <cell r="C142">
            <v>57.199999999999974</v>
          </cell>
        </row>
        <row r="143">
          <cell r="A143">
            <v>28.899999999999931</v>
          </cell>
          <cell r="B143">
            <v>8860</v>
          </cell>
          <cell r="C143">
            <v>57.599999999999973</v>
          </cell>
        </row>
        <row r="144">
          <cell r="A144">
            <v>29.09999999999993</v>
          </cell>
          <cell r="B144">
            <v>8800</v>
          </cell>
          <cell r="C144">
            <v>57.999999999999972</v>
          </cell>
        </row>
        <row r="145">
          <cell r="A145">
            <v>29.29999999999993</v>
          </cell>
          <cell r="B145">
            <v>8740</v>
          </cell>
          <cell r="C145">
            <v>58.39999999999997</v>
          </cell>
        </row>
        <row r="146">
          <cell r="A146">
            <v>29.499999999999929</v>
          </cell>
          <cell r="B146">
            <v>8680</v>
          </cell>
          <cell r="C146">
            <v>58.799999999999969</v>
          </cell>
        </row>
        <row r="147">
          <cell r="A147">
            <v>29.699999999999928</v>
          </cell>
          <cell r="B147">
            <v>8620</v>
          </cell>
          <cell r="C147">
            <v>59.199999999999967</v>
          </cell>
        </row>
        <row r="148">
          <cell r="A148">
            <v>29.899999999999928</v>
          </cell>
          <cell r="B148">
            <v>8560</v>
          </cell>
          <cell r="C148">
            <v>59.599999999999966</v>
          </cell>
        </row>
        <row r="149">
          <cell r="A149">
            <v>30.099999999999927</v>
          </cell>
          <cell r="B149">
            <v>8500</v>
          </cell>
          <cell r="C149">
            <v>59.999999999999964</v>
          </cell>
        </row>
        <row r="150">
          <cell r="A150">
            <v>30.299999999999926</v>
          </cell>
          <cell r="B150">
            <v>8490</v>
          </cell>
          <cell r="C150">
            <v>60.3333333333333</v>
          </cell>
        </row>
        <row r="151">
          <cell r="A151">
            <v>30.499999999999925</v>
          </cell>
          <cell r="B151">
            <v>8480</v>
          </cell>
          <cell r="C151">
            <v>60.666666666666636</v>
          </cell>
        </row>
        <row r="152">
          <cell r="A152">
            <v>30.699999999999925</v>
          </cell>
          <cell r="B152">
            <v>8470</v>
          </cell>
          <cell r="C152">
            <v>60.999999999999972</v>
          </cell>
        </row>
        <row r="153">
          <cell r="A153">
            <v>30.899999999999924</v>
          </cell>
          <cell r="B153">
            <v>8460</v>
          </cell>
          <cell r="C153">
            <v>61.333333333333307</v>
          </cell>
        </row>
        <row r="154">
          <cell r="A154">
            <v>31.099999999999923</v>
          </cell>
          <cell r="B154">
            <v>8450</v>
          </cell>
          <cell r="C154">
            <v>61.666666666666643</v>
          </cell>
        </row>
        <row r="155">
          <cell r="A155">
            <v>31.299999999999923</v>
          </cell>
          <cell r="B155">
            <v>8440</v>
          </cell>
          <cell r="C155">
            <v>61.999999999999979</v>
          </cell>
        </row>
        <row r="156">
          <cell r="A156">
            <v>31.499999999999922</v>
          </cell>
          <cell r="B156">
            <v>8430</v>
          </cell>
          <cell r="C156">
            <v>62.333333333333314</v>
          </cell>
        </row>
        <row r="157">
          <cell r="A157">
            <v>31.699999999999921</v>
          </cell>
          <cell r="B157">
            <v>8420</v>
          </cell>
          <cell r="C157">
            <v>62.66666666666665</v>
          </cell>
        </row>
        <row r="158">
          <cell r="A158">
            <v>31.89999999999992</v>
          </cell>
          <cell r="B158">
            <v>8410</v>
          </cell>
          <cell r="C158">
            <v>62.999999999999986</v>
          </cell>
        </row>
        <row r="159">
          <cell r="A159">
            <v>32.099999999999923</v>
          </cell>
          <cell r="B159">
            <v>8400</v>
          </cell>
          <cell r="C159">
            <v>63.333333333333321</v>
          </cell>
        </row>
        <row r="160">
          <cell r="A160">
            <v>32.299999999999926</v>
          </cell>
          <cell r="B160">
            <v>8390</v>
          </cell>
          <cell r="C160">
            <v>63.666666666666657</v>
          </cell>
        </row>
        <row r="161">
          <cell r="A161">
            <v>32.499999999999929</v>
          </cell>
          <cell r="B161">
            <v>8380</v>
          </cell>
          <cell r="C161">
            <v>63.999999999999993</v>
          </cell>
        </row>
        <row r="162">
          <cell r="A162">
            <v>32.699999999999932</v>
          </cell>
          <cell r="B162">
            <v>8370</v>
          </cell>
          <cell r="C162">
            <v>64.333333333333329</v>
          </cell>
        </row>
        <row r="163">
          <cell r="A163">
            <v>32.899999999999935</v>
          </cell>
          <cell r="B163">
            <v>8360</v>
          </cell>
          <cell r="C163">
            <v>64.666666666666657</v>
          </cell>
        </row>
        <row r="164">
          <cell r="A164">
            <v>33.099999999999937</v>
          </cell>
          <cell r="B164">
            <v>8350</v>
          </cell>
          <cell r="C164">
            <v>64.999999999999986</v>
          </cell>
        </row>
        <row r="165">
          <cell r="A165">
            <v>33.29999999999994</v>
          </cell>
          <cell r="B165">
            <v>8342.5</v>
          </cell>
          <cell r="C165">
            <v>65.499999999999986</v>
          </cell>
        </row>
        <row r="166">
          <cell r="A166">
            <v>33.499999999999943</v>
          </cell>
          <cell r="B166">
            <v>8335</v>
          </cell>
          <cell r="C166">
            <v>65.999999999999986</v>
          </cell>
        </row>
        <row r="167">
          <cell r="A167">
            <v>33.699999999999946</v>
          </cell>
          <cell r="B167">
            <v>8327.5</v>
          </cell>
          <cell r="C167">
            <v>66.499999999999986</v>
          </cell>
        </row>
        <row r="168">
          <cell r="A168">
            <v>33.899999999999949</v>
          </cell>
          <cell r="B168">
            <v>8320</v>
          </cell>
          <cell r="C168">
            <v>66.999999999999986</v>
          </cell>
        </row>
        <row r="169">
          <cell r="A169">
            <v>34.099999999999952</v>
          </cell>
          <cell r="B169">
            <v>8312.5</v>
          </cell>
          <cell r="C169">
            <v>67.499999999999986</v>
          </cell>
        </row>
        <row r="170">
          <cell r="A170">
            <v>34.299999999999955</v>
          </cell>
          <cell r="B170">
            <v>8305</v>
          </cell>
          <cell r="C170">
            <v>67.999999999999986</v>
          </cell>
        </row>
        <row r="171">
          <cell r="A171">
            <v>34.499999999999957</v>
          </cell>
          <cell r="B171">
            <v>8297.5</v>
          </cell>
          <cell r="C171">
            <v>68.499999999999986</v>
          </cell>
        </row>
        <row r="172">
          <cell r="A172">
            <v>34.69999999999996</v>
          </cell>
          <cell r="B172">
            <v>8290</v>
          </cell>
          <cell r="C172">
            <v>68.999999999999986</v>
          </cell>
        </row>
        <row r="173">
          <cell r="A173">
            <v>34.899999999999963</v>
          </cell>
          <cell r="B173">
            <v>8282.5</v>
          </cell>
          <cell r="C173">
            <v>69.499999999999986</v>
          </cell>
        </row>
        <row r="174">
          <cell r="A174">
            <v>35.099999999999966</v>
          </cell>
          <cell r="B174">
            <v>8275</v>
          </cell>
          <cell r="C174">
            <v>69.999999999999986</v>
          </cell>
        </row>
        <row r="175">
          <cell r="A175">
            <v>35.299999999999969</v>
          </cell>
          <cell r="B175">
            <v>8267.5</v>
          </cell>
          <cell r="C175">
            <v>70.499999999999986</v>
          </cell>
        </row>
        <row r="176">
          <cell r="A176">
            <v>35.499999999999972</v>
          </cell>
          <cell r="B176">
            <v>8260</v>
          </cell>
          <cell r="C176">
            <v>70.999999999999986</v>
          </cell>
        </row>
        <row r="177">
          <cell r="A177">
            <v>35.699999999999974</v>
          </cell>
          <cell r="B177">
            <v>8252.5</v>
          </cell>
          <cell r="C177">
            <v>71.499999999999986</v>
          </cell>
        </row>
        <row r="178">
          <cell r="A178">
            <v>35.899999999999977</v>
          </cell>
          <cell r="B178">
            <v>8245</v>
          </cell>
          <cell r="C178">
            <v>71.999999999999986</v>
          </cell>
        </row>
        <row r="179">
          <cell r="A179">
            <v>36.09999999999998</v>
          </cell>
          <cell r="B179">
            <v>8237.5</v>
          </cell>
          <cell r="C179">
            <v>72.499999999999986</v>
          </cell>
        </row>
        <row r="180">
          <cell r="A180">
            <v>36.299999999999983</v>
          </cell>
          <cell r="B180">
            <v>8230</v>
          </cell>
          <cell r="C180">
            <v>72.999999999999986</v>
          </cell>
        </row>
        <row r="181">
          <cell r="A181">
            <v>36.499999999999986</v>
          </cell>
          <cell r="B181">
            <v>8222.5</v>
          </cell>
          <cell r="C181">
            <v>73.499999999999986</v>
          </cell>
        </row>
        <row r="182">
          <cell r="A182">
            <v>36.699999999999989</v>
          </cell>
          <cell r="B182">
            <v>8215</v>
          </cell>
          <cell r="C182">
            <v>73.999999999999986</v>
          </cell>
        </row>
        <row r="183">
          <cell r="A183">
            <v>36.899999999999991</v>
          </cell>
          <cell r="B183">
            <v>8207.5</v>
          </cell>
          <cell r="C183">
            <v>74.499999999999986</v>
          </cell>
        </row>
        <row r="184">
          <cell r="A184">
            <v>37.099999999999994</v>
          </cell>
          <cell r="B184">
            <v>8200</v>
          </cell>
          <cell r="C184">
            <v>75</v>
          </cell>
        </row>
        <row r="185">
          <cell r="A185">
            <v>37.299999999999997</v>
          </cell>
          <cell r="B185">
            <v>8199</v>
          </cell>
          <cell r="C185">
            <v>75.07692307692308</v>
          </cell>
        </row>
        <row r="186">
          <cell r="A186">
            <v>37.5</v>
          </cell>
          <cell r="B186">
            <v>8198</v>
          </cell>
          <cell r="C186">
            <v>75.15384615384616</v>
          </cell>
        </row>
        <row r="187">
          <cell r="A187">
            <v>37.700000000000003</v>
          </cell>
          <cell r="B187">
            <v>8197</v>
          </cell>
          <cell r="C187">
            <v>75.230769230769241</v>
          </cell>
        </row>
        <row r="188">
          <cell r="A188">
            <v>37.900000000000006</v>
          </cell>
          <cell r="B188">
            <v>8196</v>
          </cell>
          <cell r="C188">
            <v>75.307692307692321</v>
          </cell>
        </row>
        <row r="189">
          <cell r="A189">
            <v>38.100000000000009</v>
          </cell>
          <cell r="B189">
            <v>8195</v>
          </cell>
          <cell r="C189">
            <v>75.384615384615401</v>
          </cell>
        </row>
        <row r="190">
          <cell r="A190">
            <v>38.300000000000011</v>
          </cell>
          <cell r="B190">
            <v>8194</v>
          </cell>
          <cell r="C190">
            <v>75.461538461538481</v>
          </cell>
        </row>
        <row r="191">
          <cell r="A191">
            <v>38.500000000000014</v>
          </cell>
          <cell r="B191">
            <v>8193</v>
          </cell>
          <cell r="C191">
            <v>75.538461538461561</v>
          </cell>
        </row>
        <row r="192">
          <cell r="A192">
            <v>38.700000000000017</v>
          </cell>
          <cell r="B192">
            <v>8192</v>
          </cell>
          <cell r="C192">
            <v>75.615384615384642</v>
          </cell>
        </row>
        <row r="193">
          <cell r="A193">
            <v>38.90000000000002</v>
          </cell>
          <cell r="B193">
            <v>8191</v>
          </cell>
          <cell r="C193">
            <v>75.692307692307722</v>
          </cell>
        </row>
        <row r="194">
          <cell r="A194">
            <v>39.100000000000023</v>
          </cell>
          <cell r="B194">
            <v>8190</v>
          </cell>
          <cell r="C194">
            <v>75.769230769230802</v>
          </cell>
        </row>
        <row r="195">
          <cell r="A195">
            <v>39.300000000000026</v>
          </cell>
          <cell r="B195">
            <v>8189</v>
          </cell>
          <cell r="C195">
            <v>75.846153846153882</v>
          </cell>
        </row>
        <row r="196">
          <cell r="A196">
            <v>39.500000000000028</v>
          </cell>
          <cell r="B196">
            <v>8188</v>
          </cell>
          <cell r="C196">
            <v>75.923076923076962</v>
          </cell>
        </row>
        <row r="197">
          <cell r="A197">
            <v>39.700000000000031</v>
          </cell>
          <cell r="B197">
            <v>8187</v>
          </cell>
          <cell r="C197">
            <v>76.000000000000043</v>
          </cell>
        </row>
        <row r="198">
          <cell r="A198">
            <v>39.900000000000034</v>
          </cell>
          <cell r="B198">
            <v>8186</v>
          </cell>
          <cell r="C198">
            <v>76.076923076923123</v>
          </cell>
        </row>
        <row r="199">
          <cell r="A199">
            <v>40.100000000000037</v>
          </cell>
          <cell r="B199">
            <v>8185</v>
          </cell>
          <cell r="C199">
            <v>76.153846153846203</v>
          </cell>
        </row>
        <row r="200">
          <cell r="A200">
            <v>40.30000000000004</v>
          </cell>
          <cell r="B200">
            <v>8184</v>
          </cell>
          <cell r="C200">
            <v>76.230769230769283</v>
          </cell>
        </row>
        <row r="201">
          <cell r="A201">
            <v>40.500000000000043</v>
          </cell>
          <cell r="B201">
            <v>8183</v>
          </cell>
          <cell r="C201">
            <v>76.307692307692363</v>
          </cell>
        </row>
        <row r="202">
          <cell r="A202">
            <v>40.700000000000045</v>
          </cell>
          <cell r="B202">
            <v>8182</v>
          </cell>
          <cell r="C202">
            <v>76.384615384615444</v>
          </cell>
        </row>
        <row r="203">
          <cell r="A203">
            <v>40.900000000000048</v>
          </cell>
          <cell r="B203">
            <v>8181</v>
          </cell>
          <cell r="C203">
            <v>76.461538461538524</v>
          </cell>
        </row>
        <row r="204">
          <cell r="A204">
            <v>41.100000000000051</v>
          </cell>
          <cell r="B204">
            <v>8180</v>
          </cell>
          <cell r="C204">
            <v>76.538461538461604</v>
          </cell>
        </row>
        <row r="205">
          <cell r="A205">
            <v>41.300000000000054</v>
          </cell>
          <cell r="B205">
            <v>8179</v>
          </cell>
          <cell r="C205">
            <v>76.615384615384684</v>
          </cell>
        </row>
        <row r="206">
          <cell r="A206">
            <v>41.500000000000057</v>
          </cell>
          <cell r="B206">
            <v>8178</v>
          </cell>
          <cell r="C206">
            <v>76.692307692307764</v>
          </cell>
        </row>
        <row r="207">
          <cell r="A207">
            <v>41.70000000000006</v>
          </cell>
          <cell r="B207">
            <v>8177</v>
          </cell>
          <cell r="C207">
            <v>76.769230769230845</v>
          </cell>
        </row>
        <row r="208">
          <cell r="A208">
            <v>41.900000000000063</v>
          </cell>
          <cell r="B208">
            <v>8176</v>
          </cell>
          <cell r="C208">
            <v>76.846153846153925</v>
          </cell>
        </row>
        <row r="209">
          <cell r="A209">
            <v>42.100000000000065</v>
          </cell>
          <cell r="B209">
            <v>8175</v>
          </cell>
          <cell r="C209">
            <v>76.923076923077005</v>
          </cell>
        </row>
        <row r="210">
          <cell r="A210">
            <v>42.300000000000068</v>
          </cell>
          <cell r="B210">
            <v>8174</v>
          </cell>
          <cell r="C210">
            <v>77.000000000000085</v>
          </cell>
        </row>
        <row r="211">
          <cell r="A211">
            <v>42.500000000000071</v>
          </cell>
          <cell r="B211">
            <v>8173</v>
          </cell>
          <cell r="C211">
            <v>77.076923076923165</v>
          </cell>
        </row>
        <row r="212">
          <cell r="A212">
            <v>42.700000000000074</v>
          </cell>
          <cell r="B212">
            <v>8172</v>
          </cell>
          <cell r="C212">
            <v>77.153846153846246</v>
          </cell>
        </row>
        <row r="213">
          <cell r="A213">
            <v>42.900000000000077</v>
          </cell>
          <cell r="B213">
            <v>8171</v>
          </cell>
          <cell r="C213">
            <v>77.230769230769326</v>
          </cell>
        </row>
        <row r="214">
          <cell r="A214">
            <v>43.10000000000008</v>
          </cell>
          <cell r="B214">
            <v>8170</v>
          </cell>
          <cell r="C214">
            <v>77.307692307692406</v>
          </cell>
        </row>
        <row r="215">
          <cell r="A215">
            <v>43.300000000000082</v>
          </cell>
          <cell r="B215">
            <v>8169</v>
          </cell>
          <cell r="C215">
            <v>77.384615384615486</v>
          </cell>
        </row>
        <row r="216">
          <cell r="A216">
            <v>43.500000000000085</v>
          </cell>
          <cell r="B216">
            <v>8168</v>
          </cell>
          <cell r="C216">
            <v>77.461538461538566</v>
          </cell>
        </row>
        <row r="217">
          <cell r="A217">
            <v>43.700000000000088</v>
          </cell>
          <cell r="B217">
            <v>8167</v>
          </cell>
          <cell r="C217">
            <v>77.538461538461647</v>
          </cell>
        </row>
        <row r="218">
          <cell r="A218">
            <v>43.900000000000091</v>
          </cell>
          <cell r="B218">
            <v>8166</v>
          </cell>
          <cell r="C218">
            <v>77.615384615384727</v>
          </cell>
        </row>
        <row r="219">
          <cell r="A219">
            <v>44.100000000000094</v>
          </cell>
          <cell r="B219">
            <v>8165</v>
          </cell>
          <cell r="C219">
            <v>77.692307692307807</v>
          </cell>
        </row>
        <row r="220">
          <cell r="A220">
            <v>44.300000000000097</v>
          </cell>
          <cell r="B220">
            <v>8164</v>
          </cell>
          <cell r="C220">
            <v>77.769230769230887</v>
          </cell>
        </row>
        <row r="221">
          <cell r="A221">
            <v>44.500000000000099</v>
          </cell>
          <cell r="B221">
            <v>8163</v>
          </cell>
          <cell r="C221">
            <v>77.846153846153967</v>
          </cell>
        </row>
        <row r="222">
          <cell r="A222">
            <v>44.700000000000102</v>
          </cell>
          <cell r="B222">
            <v>8162</v>
          </cell>
          <cell r="C222">
            <v>77.923076923077048</v>
          </cell>
        </row>
        <row r="223">
          <cell r="A223">
            <v>44.900000000000105</v>
          </cell>
          <cell r="B223">
            <v>8161</v>
          </cell>
          <cell r="C223">
            <v>78.000000000000128</v>
          </cell>
        </row>
        <row r="224">
          <cell r="A224">
            <v>45.100000000000108</v>
          </cell>
          <cell r="B224">
            <v>8100</v>
          </cell>
          <cell r="C224">
            <v>78.076923076923208</v>
          </cell>
        </row>
        <row r="225">
          <cell r="A225">
            <v>45.300000000000111</v>
          </cell>
          <cell r="B225">
            <v>8100</v>
          </cell>
          <cell r="C225">
            <v>78.153846153846288</v>
          </cell>
        </row>
        <row r="226">
          <cell r="A226">
            <v>45.500000000000114</v>
          </cell>
          <cell r="B226">
            <v>8100</v>
          </cell>
          <cell r="C226">
            <v>78.230769230769369</v>
          </cell>
        </row>
        <row r="227">
          <cell r="A227">
            <v>45.700000000000117</v>
          </cell>
          <cell r="B227">
            <v>8100</v>
          </cell>
          <cell r="C227">
            <v>78.307692307692449</v>
          </cell>
        </row>
        <row r="228">
          <cell r="A228">
            <v>45.900000000000119</v>
          </cell>
          <cell r="B228">
            <v>8100</v>
          </cell>
          <cell r="C228">
            <v>78.384615384615529</v>
          </cell>
        </row>
        <row r="229">
          <cell r="A229">
            <v>46.100000000000122</v>
          </cell>
          <cell r="B229">
            <v>8100</v>
          </cell>
          <cell r="C229">
            <v>78.461538461538609</v>
          </cell>
        </row>
        <row r="230">
          <cell r="A230">
            <v>46.300000000000125</v>
          </cell>
          <cell r="B230">
            <v>8100</v>
          </cell>
          <cell r="C230">
            <v>78.538461538461689</v>
          </cell>
        </row>
        <row r="231">
          <cell r="A231">
            <v>46.500000000000128</v>
          </cell>
          <cell r="B231">
            <v>8100</v>
          </cell>
          <cell r="C231">
            <v>78.61538461538477</v>
          </cell>
        </row>
        <row r="232">
          <cell r="A232">
            <v>46.700000000000131</v>
          </cell>
          <cell r="B232">
            <v>8100</v>
          </cell>
          <cell r="C232">
            <v>78.69230769230785</v>
          </cell>
        </row>
        <row r="233">
          <cell r="A233">
            <v>46.900000000000134</v>
          </cell>
          <cell r="B233">
            <v>8100</v>
          </cell>
          <cell r="C233">
            <v>78.76923076923093</v>
          </cell>
        </row>
        <row r="234">
          <cell r="A234">
            <v>47.100000000000136</v>
          </cell>
          <cell r="B234">
            <v>8100</v>
          </cell>
          <cell r="C234">
            <v>78.84615384615401</v>
          </cell>
        </row>
        <row r="235">
          <cell r="A235">
            <v>47.300000000000139</v>
          </cell>
          <cell r="B235">
            <v>8100</v>
          </cell>
          <cell r="C235">
            <v>78.92307692307709</v>
          </cell>
        </row>
        <row r="236">
          <cell r="A236">
            <v>47.500000000000142</v>
          </cell>
          <cell r="B236">
            <v>8100</v>
          </cell>
          <cell r="C236">
            <v>79.000000000000171</v>
          </cell>
        </row>
        <row r="237">
          <cell r="A237">
            <v>47.700000000000145</v>
          </cell>
          <cell r="B237">
            <v>8100</v>
          </cell>
          <cell r="C237">
            <v>79.076923076923251</v>
          </cell>
        </row>
        <row r="238">
          <cell r="A238">
            <v>47.900000000000148</v>
          </cell>
          <cell r="B238">
            <v>8100</v>
          </cell>
          <cell r="C238">
            <v>79.153846153846331</v>
          </cell>
        </row>
        <row r="239">
          <cell r="A239">
            <v>48.100000000000151</v>
          </cell>
          <cell r="B239">
            <v>8100</v>
          </cell>
          <cell r="C239">
            <v>79.230769230769411</v>
          </cell>
        </row>
        <row r="240">
          <cell r="A240">
            <v>48.300000000000153</v>
          </cell>
          <cell r="B240">
            <v>8100</v>
          </cell>
          <cell r="C240">
            <v>79.307692307692491</v>
          </cell>
        </row>
        <row r="241">
          <cell r="A241">
            <v>48.500000000000156</v>
          </cell>
          <cell r="B241">
            <v>8100</v>
          </cell>
          <cell r="C241">
            <v>79.384615384615572</v>
          </cell>
        </row>
        <row r="242">
          <cell r="A242">
            <v>48.700000000000159</v>
          </cell>
          <cell r="B242">
            <v>8100</v>
          </cell>
          <cell r="C242">
            <v>79.461538461538652</v>
          </cell>
        </row>
        <row r="243">
          <cell r="A243">
            <v>48.900000000000162</v>
          </cell>
          <cell r="B243">
            <v>8100</v>
          </cell>
          <cell r="C243">
            <v>79.538461538461732</v>
          </cell>
        </row>
        <row r="244">
          <cell r="A244">
            <v>49.100000000000165</v>
          </cell>
          <cell r="B244">
            <v>8100</v>
          </cell>
          <cell r="C244">
            <v>79.615384615384812</v>
          </cell>
        </row>
        <row r="245">
          <cell r="A245">
            <v>49.300000000000168</v>
          </cell>
          <cell r="B245">
            <v>8100</v>
          </cell>
          <cell r="C245">
            <v>79.692307692307892</v>
          </cell>
        </row>
        <row r="246">
          <cell r="A246">
            <v>49.500000000000171</v>
          </cell>
          <cell r="B246">
            <v>8100</v>
          </cell>
          <cell r="C246">
            <v>79.769230769230973</v>
          </cell>
        </row>
        <row r="247">
          <cell r="A247">
            <v>49.700000000000173</v>
          </cell>
          <cell r="B247">
            <v>8100</v>
          </cell>
          <cell r="C247">
            <v>79.846153846154053</v>
          </cell>
        </row>
        <row r="248">
          <cell r="A248">
            <v>49.900000000000176</v>
          </cell>
          <cell r="B248">
            <v>8100</v>
          </cell>
          <cell r="C248">
            <v>79.923076923077133</v>
          </cell>
        </row>
        <row r="249">
          <cell r="A249">
            <v>50.100000000000179</v>
          </cell>
          <cell r="B249">
            <v>8100</v>
          </cell>
          <cell r="C249">
            <v>82</v>
          </cell>
        </row>
        <row r="250">
          <cell r="A250">
            <v>50.300000000000182</v>
          </cell>
          <cell r="B250">
            <v>8100</v>
          </cell>
          <cell r="C250">
            <v>82.07692307692308</v>
          </cell>
        </row>
        <row r="251">
          <cell r="A251">
            <v>50.500000000000185</v>
          </cell>
          <cell r="B251">
            <v>8100</v>
          </cell>
          <cell r="C251">
            <v>82.15384615384616</v>
          </cell>
        </row>
        <row r="252">
          <cell r="A252">
            <v>50.700000000000188</v>
          </cell>
          <cell r="B252">
            <v>8100</v>
          </cell>
          <cell r="C252">
            <v>82.230769230769241</v>
          </cell>
        </row>
        <row r="253">
          <cell r="A253">
            <v>50.90000000000019</v>
          </cell>
          <cell r="B253">
            <v>8100</v>
          </cell>
          <cell r="C253">
            <v>82.307692307692321</v>
          </cell>
        </row>
        <row r="254">
          <cell r="A254">
            <v>51.100000000000193</v>
          </cell>
          <cell r="B254">
            <v>8100</v>
          </cell>
          <cell r="C254">
            <v>82.384615384615401</v>
          </cell>
        </row>
        <row r="255">
          <cell r="A255">
            <v>51.300000000000196</v>
          </cell>
          <cell r="B255">
            <v>8100</v>
          </cell>
          <cell r="C255">
            <v>82.461538461538481</v>
          </cell>
        </row>
        <row r="256">
          <cell r="A256">
            <v>51.500000000000199</v>
          </cell>
          <cell r="B256">
            <v>8100</v>
          </cell>
          <cell r="C256">
            <v>82.538461538461561</v>
          </cell>
        </row>
        <row r="257">
          <cell r="A257">
            <v>51.700000000000202</v>
          </cell>
          <cell r="B257">
            <v>8100</v>
          </cell>
          <cell r="C257">
            <v>82.615384615384642</v>
          </cell>
        </row>
        <row r="258">
          <cell r="A258">
            <v>51.900000000000205</v>
          </cell>
          <cell r="B258">
            <v>8100</v>
          </cell>
          <cell r="C258">
            <v>82.692307692307722</v>
          </cell>
        </row>
        <row r="259">
          <cell r="A259">
            <v>52.100000000000207</v>
          </cell>
          <cell r="B259">
            <v>8100</v>
          </cell>
          <cell r="C259">
            <v>82.769230769230802</v>
          </cell>
        </row>
        <row r="260">
          <cell r="A260">
            <v>52.30000000000021</v>
          </cell>
          <cell r="B260">
            <v>8100</v>
          </cell>
          <cell r="C260">
            <v>82.846153846153882</v>
          </cell>
        </row>
        <row r="261">
          <cell r="A261">
            <v>52.500000000000213</v>
          </cell>
          <cell r="B261">
            <v>8100</v>
          </cell>
          <cell r="C261">
            <v>82.923076923076962</v>
          </cell>
        </row>
        <row r="262">
          <cell r="A262">
            <v>52.700000000000216</v>
          </cell>
          <cell r="B262">
            <v>8100</v>
          </cell>
          <cell r="C262">
            <v>83.000000000000043</v>
          </cell>
        </row>
        <row r="263">
          <cell r="A263">
            <v>52.900000000000219</v>
          </cell>
          <cell r="B263">
            <v>8100</v>
          </cell>
          <cell r="C263">
            <v>83.076923076923123</v>
          </cell>
        </row>
        <row r="264">
          <cell r="A264">
            <v>53.100000000000222</v>
          </cell>
          <cell r="B264">
            <v>8100</v>
          </cell>
          <cell r="C264">
            <v>83.153846153846203</v>
          </cell>
        </row>
        <row r="265">
          <cell r="A265">
            <v>53.300000000000225</v>
          </cell>
          <cell r="B265">
            <v>8100</v>
          </cell>
          <cell r="C265">
            <v>83.230769230769283</v>
          </cell>
        </row>
        <row r="266">
          <cell r="A266">
            <v>53.500000000000227</v>
          </cell>
          <cell r="B266">
            <v>8100</v>
          </cell>
          <cell r="C266">
            <v>83.307692307692363</v>
          </cell>
        </row>
        <row r="267">
          <cell r="A267">
            <v>53.70000000000023</v>
          </cell>
          <cell r="B267">
            <v>8100</v>
          </cell>
          <cell r="C267">
            <v>83.384615384615444</v>
          </cell>
        </row>
        <row r="268">
          <cell r="A268">
            <v>53.900000000000233</v>
          </cell>
          <cell r="B268">
            <v>8100</v>
          </cell>
          <cell r="C268">
            <v>83.461538461538524</v>
          </cell>
        </row>
        <row r="269">
          <cell r="A269">
            <v>54.100000000000236</v>
          </cell>
          <cell r="B269">
            <v>8100</v>
          </cell>
          <cell r="C269">
            <v>83.538461538461604</v>
          </cell>
        </row>
      </sheetData>
      <sheetData sheetId="34"/>
      <sheetData sheetId="35">
        <row r="4">
          <cell r="B4" t="str">
            <v>SRIKAKULAM</v>
          </cell>
          <cell r="C4" t="str">
            <v>VIZIANAGARAM</v>
          </cell>
          <cell r="D4" t="str">
            <v>VISAKHAPATNAM</v>
          </cell>
          <cell r="E4" t="str">
            <v>EAST GODAVARI</v>
          </cell>
          <cell r="F4" t="str">
            <v>WEST GODAVARI</v>
          </cell>
          <cell r="G4" t="str">
            <v>KRISHNA</v>
          </cell>
          <cell r="H4" t="str">
            <v>GUNTUR</v>
          </cell>
          <cell r="I4" t="str">
            <v>PRAKASHAM</v>
          </cell>
          <cell r="J4" t="str">
            <v>NELLORE</v>
          </cell>
          <cell r="K4" t="str">
            <v>CHITTOOR</v>
          </cell>
          <cell r="L4" t="str">
            <v>CUDDAPAH</v>
          </cell>
          <cell r="M4" t="str">
            <v>ANANTHAPUR</v>
          </cell>
          <cell r="N4" t="str">
            <v>KURNOOL</v>
          </cell>
          <cell r="O4" t="str">
            <v>HYDERABAD</v>
          </cell>
          <cell r="P4" t="str">
            <v>RANGAREDDY</v>
          </cell>
          <cell r="Q4" t="str">
            <v>MAHABOOBNAGAR</v>
          </cell>
        </row>
        <row r="5">
          <cell r="B5">
            <v>403.2</v>
          </cell>
          <cell r="C5">
            <v>364.4</v>
          </cell>
          <cell r="D5">
            <v>733</v>
          </cell>
          <cell r="E5">
            <v>890</v>
          </cell>
          <cell r="F5">
            <v>765.2</v>
          </cell>
          <cell r="G5">
            <v>905</v>
          </cell>
          <cell r="H5">
            <v>982</v>
          </cell>
          <cell r="I5">
            <v>653</v>
          </cell>
          <cell r="J5">
            <v>707.6</v>
          </cell>
          <cell r="K5">
            <v>995.3</v>
          </cell>
          <cell r="L5">
            <v>489.2</v>
          </cell>
          <cell r="M5">
            <v>756</v>
          </cell>
          <cell r="N5">
            <v>618.20000000000005</v>
          </cell>
          <cell r="O5">
            <v>497</v>
          </cell>
          <cell r="P5">
            <v>731.6</v>
          </cell>
          <cell r="Q5">
            <v>497</v>
          </cell>
        </row>
        <row r="6">
          <cell r="B6">
            <v>421.75117079171071</v>
          </cell>
          <cell r="C6">
            <v>381.16598868179409</v>
          </cell>
          <cell r="D6">
            <v>766.72521872600191</v>
          </cell>
          <cell r="E6">
            <v>930.9487648924171</v>
          </cell>
          <cell r="F6">
            <v>800.40673583783996</v>
          </cell>
          <cell r="G6">
            <v>946.63891261532297</v>
          </cell>
          <cell r="H6">
            <v>1027.18167092624</v>
          </cell>
          <cell r="I6">
            <v>683.04443087050379</v>
          </cell>
          <cell r="J6">
            <v>740.15656858188129</v>
          </cell>
          <cell r="K6">
            <v>1041.0936019072165</v>
          </cell>
          <cell r="L6">
            <v>511.70801773637123</v>
          </cell>
          <cell r="M6">
            <v>790.78344523445776</v>
          </cell>
          <cell r="N6">
            <v>646.64328815336216</v>
          </cell>
          <cell r="O6">
            <v>519.86689455228236</v>
          </cell>
          <cell r="P6">
            <v>765.26080493853078</v>
          </cell>
          <cell r="Q6">
            <v>519.86689455228236</v>
          </cell>
        </row>
        <row r="7">
          <cell r="B7">
            <v>441.29812693211704</v>
          </cell>
          <cell r="C7">
            <v>398.83193813011763</v>
          </cell>
          <cell r="D7">
            <v>802.26073174911153</v>
          </cell>
          <cell r="E7">
            <v>974.09556788091322</v>
          </cell>
          <cell r="F7">
            <v>837.50329049716265</v>
          </cell>
          <cell r="G7">
            <v>990.51290891261385</v>
          </cell>
          <cell r="H7">
            <v>1074.7885928753446</v>
          </cell>
          <cell r="I7">
            <v>714.70157958004074</v>
          </cell>
          <cell r="J7">
            <v>774.46070093543165</v>
          </cell>
          <cell r="K7">
            <v>1089.3453019234526</v>
          </cell>
          <cell r="L7">
            <v>535.42421551386815</v>
          </cell>
          <cell r="M7">
            <v>827.43398799771956</v>
          </cell>
          <cell r="N7">
            <v>676.61334838649498</v>
          </cell>
          <cell r="O7">
            <v>543.96123285035264</v>
          </cell>
          <cell r="P7">
            <v>800.72844658615293</v>
          </cell>
          <cell r="Q7">
            <v>543.96123285035264</v>
          </cell>
        </row>
        <row r="8">
          <cell r="B8">
            <v>450.13860917140045</v>
          </cell>
          <cell r="C8">
            <v>371.36435256640539</v>
          </cell>
          <cell r="D8">
            <v>806.49834143209239</v>
          </cell>
          <cell r="E8">
            <v>1069.079196782076</v>
          </cell>
          <cell r="F8">
            <v>900.27721834280089</v>
          </cell>
          <cell r="G8">
            <v>1069.079196782076</v>
          </cell>
          <cell r="H8">
            <v>1125.3465229285009</v>
          </cell>
          <cell r="I8">
            <v>750.23101528566735</v>
          </cell>
          <cell r="J8">
            <v>750.23101528566735</v>
          </cell>
          <cell r="K8">
            <v>994.05609525350928</v>
          </cell>
          <cell r="L8">
            <v>487.6501599356838</v>
          </cell>
          <cell r="M8">
            <v>881.52144296065921</v>
          </cell>
          <cell r="N8">
            <v>787.74256604995082</v>
          </cell>
          <cell r="O8">
            <v>1162.8580736927845</v>
          </cell>
          <cell r="P8">
            <v>1144.1022983106427</v>
          </cell>
          <cell r="Q8">
            <v>750.23101528566735</v>
          </cell>
        </row>
        <row r="9">
          <cell r="B9">
            <v>471.28821326569317</v>
          </cell>
          <cell r="C9">
            <v>388.81277594419686</v>
          </cell>
          <cell r="D9">
            <v>844.39138210103351</v>
          </cell>
          <cell r="E9">
            <v>1119.3095065060213</v>
          </cell>
          <cell r="F9">
            <v>942.57642653138635</v>
          </cell>
          <cell r="G9">
            <v>1119.3095065060213</v>
          </cell>
          <cell r="H9">
            <v>1178.2205331642328</v>
          </cell>
          <cell r="I9">
            <v>785.48035544282186</v>
          </cell>
          <cell r="J9">
            <v>785.48035544282186</v>
          </cell>
          <cell r="K9">
            <v>1040.761470961739</v>
          </cell>
          <cell r="L9">
            <v>510.56223103783418</v>
          </cell>
          <cell r="M9">
            <v>922.93941764531576</v>
          </cell>
          <cell r="N9">
            <v>824.75437321496304</v>
          </cell>
          <cell r="O9">
            <v>1217.494550936374</v>
          </cell>
          <cell r="P9">
            <v>1197.8575420503034</v>
          </cell>
          <cell r="Q9">
            <v>785.48035544282186</v>
          </cell>
        </row>
        <row r="10">
          <cell r="B10">
            <v>493.5732763883932</v>
          </cell>
          <cell r="C10">
            <v>407.19795302042439</v>
          </cell>
          <cell r="D10">
            <v>884.31878686253765</v>
          </cell>
          <cell r="E10">
            <v>1172.2365314224337</v>
          </cell>
          <cell r="F10">
            <v>987.14655277678639</v>
          </cell>
          <cell r="G10">
            <v>1172.2365314224337</v>
          </cell>
          <cell r="H10">
            <v>1233.9331909709829</v>
          </cell>
          <cell r="I10">
            <v>822.62212731398859</v>
          </cell>
          <cell r="J10">
            <v>822.62212731398859</v>
          </cell>
          <cell r="K10">
            <v>1089.9743186910348</v>
          </cell>
          <cell r="L10">
            <v>534.70438275409253</v>
          </cell>
          <cell r="M10">
            <v>966.58099959393667</v>
          </cell>
          <cell r="N10">
            <v>863.75323367968804</v>
          </cell>
          <cell r="O10">
            <v>1275.0642973366823</v>
          </cell>
          <cell r="P10">
            <v>1254.4987441538326</v>
          </cell>
          <cell r="Q10">
            <v>822.62212731398859</v>
          </cell>
        </row>
        <row r="11">
          <cell r="B11">
            <v>517.05482260528254</v>
          </cell>
          <cell r="C11">
            <v>426.57022864935811</v>
          </cell>
          <cell r="D11">
            <v>926.38989050113105</v>
          </cell>
          <cell r="E11">
            <v>1228.0052036875461</v>
          </cell>
          <cell r="F11">
            <v>1034.1096452105651</v>
          </cell>
          <cell r="G11">
            <v>1228.0052036875461</v>
          </cell>
          <cell r="H11">
            <v>1292.6370565132063</v>
          </cell>
          <cell r="I11">
            <v>861.75803767547086</v>
          </cell>
          <cell r="J11">
            <v>861.75803767547086</v>
          </cell>
          <cell r="K11">
            <v>1141.8293999199989</v>
          </cell>
          <cell r="L11">
            <v>560.14272448905604</v>
          </cell>
          <cell r="M11">
            <v>1012.5656942686783</v>
          </cell>
          <cell r="N11">
            <v>904.84593955924447</v>
          </cell>
          <cell r="O11">
            <v>1335.7249583969799</v>
          </cell>
          <cell r="P11">
            <v>1314.1810074550931</v>
          </cell>
          <cell r="Q11">
            <v>861.75803767547086</v>
          </cell>
        </row>
        <row r="12">
          <cell r="B12">
            <v>541.79715717071952</v>
          </cell>
          <cell r="C12">
            <v>446.98265466584365</v>
          </cell>
          <cell r="D12">
            <v>970.71990659753908</v>
          </cell>
          <cell r="E12">
            <v>1286.7682482804589</v>
          </cell>
          <cell r="F12">
            <v>1083.594314341439</v>
          </cell>
          <cell r="G12">
            <v>1286.7682482804589</v>
          </cell>
          <cell r="H12">
            <v>1354.4928929267987</v>
          </cell>
          <cell r="I12">
            <v>902.99526195119927</v>
          </cell>
          <cell r="J12">
            <v>902.99526195119927</v>
          </cell>
          <cell r="K12">
            <v>1196.4687220853389</v>
          </cell>
          <cell r="L12">
            <v>586.94692026827943</v>
          </cell>
          <cell r="M12">
            <v>1061.019432792659</v>
          </cell>
          <cell r="N12">
            <v>948.14502504875918</v>
          </cell>
          <cell r="O12">
            <v>1399.6426560243588</v>
          </cell>
          <cell r="P12">
            <v>1377.0677744755787</v>
          </cell>
          <cell r="Q12">
            <v>902.99526195119927</v>
          </cell>
        </row>
        <row r="13">
          <cell r="B13">
            <v>567.86804302927112</v>
          </cell>
          <cell r="C13">
            <v>468.4911354991487</v>
          </cell>
          <cell r="D13">
            <v>1017.4302437607773</v>
          </cell>
          <cell r="E13">
            <v>1348.6866021945189</v>
          </cell>
          <cell r="F13">
            <v>1135.7360860585422</v>
          </cell>
          <cell r="G13">
            <v>1348.6866021945189</v>
          </cell>
          <cell r="H13">
            <v>1419.6701075731776</v>
          </cell>
          <cell r="I13">
            <v>946.4467383821185</v>
          </cell>
          <cell r="J13">
            <v>946.4467383821185</v>
          </cell>
          <cell r="K13">
            <v>1254.0419283563069</v>
          </cell>
          <cell r="L13">
            <v>615.19037994837697</v>
          </cell>
          <cell r="M13">
            <v>1112.0749175989893</v>
          </cell>
          <cell r="N13">
            <v>993.76907530122446</v>
          </cell>
          <cell r="O13">
            <v>1466.9924444922835</v>
          </cell>
          <cell r="P13">
            <v>1443.3312760327306</v>
          </cell>
          <cell r="Q13">
            <v>946.4467383821185</v>
          </cell>
        </row>
        <row r="14">
          <cell r="B14">
            <v>595.33888681555118</v>
          </cell>
          <cell r="C14">
            <v>491.15458162282977</v>
          </cell>
          <cell r="D14">
            <v>1066.6488388778625</v>
          </cell>
          <cell r="E14">
            <v>1413.9298561869341</v>
          </cell>
          <cell r="F14">
            <v>1190.6777736311024</v>
          </cell>
          <cell r="G14">
            <v>1413.9298561869341</v>
          </cell>
          <cell r="H14">
            <v>1488.3472170388779</v>
          </cell>
          <cell r="I14">
            <v>992.23147802591859</v>
          </cell>
          <cell r="J14">
            <v>992.23147802591859</v>
          </cell>
          <cell r="K14">
            <v>1314.7067083843422</v>
          </cell>
          <cell r="L14">
            <v>644.95046071684703</v>
          </cell>
          <cell r="M14">
            <v>1165.8719866804545</v>
          </cell>
          <cell r="N14">
            <v>1041.8430519272147</v>
          </cell>
          <cell r="O14">
            <v>1537.9587909401739</v>
          </cell>
          <cell r="P14">
            <v>1513.1530039895258</v>
          </cell>
          <cell r="Q14">
            <v>992.23147802591859</v>
          </cell>
        </row>
        <row r="15">
          <cell r="B15">
            <v>624.28493486358889</v>
          </cell>
          <cell r="C15">
            <v>515.03507126246086</v>
          </cell>
          <cell r="D15">
            <v>1118.5105082972634</v>
          </cell>
          <cell r="E15">
            <v>1482.6767203010236</v>
          </cell>
          <cell r="F15">
            <v>1248.5698697271778</v>
          </cell>
          <cell r="G15">
            <v>1482.6767203010236</v>
          </cell>
          <cell r="H15">
            <v>1560.7123371589721</v>
          </cell>
          <cell r="I15">
            <v>1040.4748914393149</v>
          </cell>
          <cell r="J15">
            <v>1040.4748914393149</v>
          </cell>
          <cell r="K15">
            <v>1378.6292311570921</v>
          </cell>
          <cell r="L15">
            <v>676.30867943555461</v>
          </cell>
          <cell r="M15">
            <v>1222.5579974411949</v>
          </cell>
          <cell r="N15">
            <v>1092.4986360112807</v>
          </cell>
          <cell r="O15">
            <v>1612.7360817309379</v>
          </cell>
          <cell r="P15">
            <v>1586.724209444955</v>
          </cell>
          <cell r="Q15">
            <v>1040.4748914393149</v>
          </cell>
        </row>
        <row r="16">
          <cell r="B16">
            <v>654.78547976459129</v>
          </cell>
          <cell r="C16">
            <v>540.19802080578779</v>
          </cell>
          <cell r="D16">
            <v>1173.1573179115592</v>
          </cell>
          <cell r="E16">
            <v>1555.1155144409042</v>
          </cell>
          <cell r="F16">
            <v>1309.5709595291826</v>
          </cell>
          <cell r="G16">
            <v>1555.1155144409042</v>
          </cell>
          <cell r="H16">
            <v>1636.963699411478</v>
          </cell>
          <cell r="I16">
            <v>1091.3091329409854</v>
          </cell>
          <cell r="J16">
            <v>1091.3091329409854</v>
          </cell>
          <cell r="K16">
            <v>1445.9846011468057</v>
          </cell>
          <cell r="L16">
            <v>709.35093641164053</v>
          </cell>
          <cell r="M16">
            <v>1282.2882312056579</v>
          </cell>
          <cell r="N16">
            <v>1145.8745895880347</v>
          </cell>
          <cell r="O16">
            <v>1691.5291560585274</v>
          </cell>
          <cell r="P16">
            <v>1664.2464277350027</v>
          </cell>
          <cell r="Q16">
            <v>1091.3091329409854</v>
          </cell>
        </row>
        <row r="17">
          <cell r="B17">
            <v>686.92407804098195</v>
          </cell>
          <cell r="C17">
            <v>566.71236438381015</v>
          </cell>
          <cell r="D17">
            <v>1230.7389731567591</v>
          </cell>
          <cell r="E17">
            <v>1631.4446853473321</v>
          </cell>
          <cell r="F17">
            <v>1373.8481560819639</v>
          </cell>
          <cell r="G17">
            <v>1631.4446853473321</v>
          </cell>
          <cell r="H17">
            <v>1717.3101951024548</v>
          </cell>
          <cell r="I17">
            <v>1144.8734634016366</v>
          </cell>
          <cell r="J17">
            <v>1144.8734634016366</v>
          </cell>
          <cell r="K17">
            <v>1516.9573390071685</v>
          </cell>
          <cell r="L17">
            <v>744.16775121106377</v>
          </cell>
          <cell r="M17">
            <v>1345.226319496923</v>
          </cell>
          <cell r="N17">
            <v>1202.1171365717184</v>
          </cell>
          <cell r="O17">
            <v>1774.5538682725366</v>
          </cell>
          <cell r="P17">
            <v>1745.9320316874957</v>
          </cell>
          <cell r="Q17">
            <v>1144.8734634016366</v>
          </cell>
        </row>
        <row r="18">
          <cell r="B18">
            <v>720.78877953518167</v>
          </cell>
          <cell r="C18">
            <v>594.65074311652495</v>
          </cell>
          <cell r="D18">
            <v>1291.4132300005338</v>
          </cell>
          <cell r="E18">
            <v>1711.8733513960565</v>
          </cell>
          <cell r="F18">
            <v>1441.5775590703633</v>
          </cell>
          <cell r="G18">
            <v>1711.8733513960565</v>
          </cell>
          <cell r="H18">
            <v>1801.971948837954</v>
          </cell>
          <cell r="I18">
            <v>1201.314632558636</v>
          </cell>
          <cell r="J18">
            <v>1201.314632558636</v>
          </cell>
          <cell r="K18">
            <v>1591.7418881401927</v>
          </cell>
          <cell r="L18">
            <v>780.85451116311344</v>
          </cell>
          <cell r="M18">
            <v>1411.5446932563973</v>
          </cell>
          <cell r="N18">
            <v>1261.3803641865679</v>
          </cell>
          <cell r="O18">
            <v>1862.0376804658858</v>
          </cell>
          <cell r="P18">
            <v>1832.00481465192</v>
          </cell>
          <cell r="Q18">
            <v>1201.314632558636</v>
          </cell>
        </row>
        <row r="19">
          <cell r="B19">
            <v>756.47236914382677</v>
          </cell>
          <cell r="C19">
            <v>624.08970454365715</v>
          </cell>
          <cell r="D19">
            <v>1355.3463280493561</v>
          </cell>
          <cell r="E19">
            <v>1796.6218767165885</v>
          </cell>
          <cell r="F19">
            <v>1512.9447382876535</v>
          </cell>
          <cell r="G19">
            <v>1796.6218767165885</v>
          </cell>
          <cell r="H19">
            <v>1891.1809228595669</v>
          </cell>
          <cell r="I19">
            <v>1260.787281906378</v>
          </cell>
          <cell r="J19">
            <v>1260.787281906378</v>
          </cell>
          <cell r="K19">
            <v>1670.5431485259508</v>
          </cell>
          <cell r="L19">
            <v>819.51173323914566</v>
          </cell>
          <cell r="M19">
            <v>1481.4250562399941</v>
          </cell>
          <cell r="N19">
            <v>1323.8266460016969</v>
          </cell>
          <cell r="O19">
            <v>1954.2202869548858</v>
          </cell>
          <cell r="P19">
            <v>1922.7006049072263</v>
          </cell>
          <cell r="Q19">
            <v>1260.787281906378</v>
          </cell>
        </row>
        <row r="20">
          <cell r="B20">
            <v>794.07262156208913</v>
          </cell>
          <cell r="C20">
            <v>655.10991278872359</v>
          </cell>
          <cell r="D20">
            <v>1422.7134469654095</v>
          </cell>
          <cell r="E20">
            <v>1885.9224762099616</v>
          </cell>
          <cell r="F20">
            <v>1588.1452431241783</v>
          </cell>
          <cell r="G20">
            <v>1885.9224762099616</v>
          </cell>
          <cell r="H20">
            <v>1985.1815539052227</v>
          </cell>
          <cell r="I20">
            <v>1323.4543692701484</v>
          </cell>
          <cell r="J20">
            <v>1323.4543692701484</v>
          </cell>
          <cell r="K20">
            <v>1753.5770392829465</v>
          </cell>
          <cell r="L20">
            <v>860.24534002559642</v>
          </cell>
          <cell r="M20">
            <v>1555.0588838924245</v>
          </cell>
          <cell r="N20">
            <v>1389.627087733656</v>
          </cell>
          <cell r="O20">
            <v>2051.3542723687301</v>
          </cell>
          <cell r="P20">
            <v>2018.2679131369764</v>
          </cell>
          <cell r="Q20">
            <v>1323.4543692701484</v>
          </cell>
        </row>
        <row r="21">
          <cell r="B21">
            <v>833.6925697385584</v>
          </cell>
          <cell r="C21">
            <v>687.79637003431071</v>
          </cell>
          <cell r="D21">
            <v>1493.6991874482503</v>
          </cell>
          <cell r="E21">
            <v>1980.0198531290764</v>
          </cell>
          <cell r="F21">
            <v>1667.3851394771168</v>
          </cell>
          <cell r="G21">
            <v>1980.0198531290764</v>
          </cell>
          <cell r="H21">
            <v>2084.2314243463961</v>
          </cell>
          <cell r="I21">
            <v>1389.4876162309308</v>
          </cell>
          <cell r="J21">
            <v>1389.4876162309308</v>
          </cell>
          <cell r="K21">
            <v>1841.0710915059831</v>
          </cell>
          <cell r="L21">
            <v>903.16695055010496</v>
          </cell>
          <cell r="M21">
            <v>1632.6479490713436</v>
          </cell>
          <cell r="N21">
            <v>1458.9619970424774</v>
          </cell>
          <cell r="O21">
            <v>2153.7058051579425</v>
          </cell>
          <cell r="P21">
            <v>2118.9686147521693</v>
          </cell>
          <cell r="Q21">
            <v>1389.4876162309308</v>
          </cell>
        </row>
        <row r="22">
          <cell r="B22">
            <v>875.44078777887285</v>
          </cell>
          <cell r="C22">
            <v>722.23864991757023</v>
          </cell>
          <cell r="D22">
            <v>1568.4980781038139</v>
          </cell>
          <cell r="E22">
            <v>2079.1718709748234</v>
          </cell>
          <cell r="F22">
            <v>1750.8815755577457</v>
          </cell>
          <cell r="G22">
            <v>2079.1718709748234</v>
          </cell>
          <cell r="H22">
            <v>2188.601969447182</v>
          </cell>
          <cell r="I22">
            <v>1459.0679796314548</v>
          </cell>
          <cell r="J22">
            <v>1459.0679796314548</v>
          </cell>
          <cell r="K22">
            <v>1933.2650730116775</v>
          </cell>
          <cell r="L22">
            <v>948.39418676044556</v>
          </cell>
          <cell r="M22">
            <v>1714.4048760669593</v>
          </cell>
          <cell r="N22">
            <v>1532.0213786130275</v>
          </cell>
          <cell r="O22">
            <v>2261.5553684287547</v>
          </cell>
          <cell r="P22">
            <v>2225.0786689379684</v>
          </cell>
          <cell r="Q22">
            <v>1459.0679796314548</v>
          </cell>
        </row>
        <row r="24">
          <cell r="B24">
            <v>4.1233685426930178E-2</v>
          </cell>
          <cell r="C24">
            <v>3.335104983645909E-2</v>
          </cell>
          <cell r="D24">
            <v>3.9970507387638188E-2</v>
          </cell>
          <cell r="E24">
            <v>4.7605381284046233E-2</v>
          </cell>
          <cell r="F24">
            <v>4.579406509424877E-2</v>
          </cell>
          <cell r="G24">
            <v>4.614730253455579E-2</v>
          </cell>
          <cell r="H24">
            <v>4.3503628193200194E-2</v>
          </cell>
          <cell r="I24">
            <v>4.3725315471856874E-2</v>
          </cell>
          <cell r="J24">
            <v>3.6764211341967501E-2</v>
          </cell>
          <cell r="K24">
            <v>3.161458123891725E-2</v>
          </cell>
          <cell r="L24">
            <v>3.1449314340378232E-2</v>
          </cell>
          <cell r="M24">
            <v>4.5013710521556671E-2</v>
          </cell>
          <cell r="N24">
            <v>5.2771228189655295E-2</v>
          </cell>
          <cell r="O24">
            <v>0.1074571335226584</v>
          </cell>
          <cell r="P24">
            <v>7.0891146406019345E-2</v>
          </cell>
          <cell r="Q24">
            <v>6.7741075335931988E-2</v>
          </cell>
        </row>
        <row r="33">
          <cell r="B33">
            <v>86.441929194372548</v>
          </cell>
          <cell r="C33">
            <v>120.54731575789994</v>
          </cell>
          <cell r="D33">
            <v>412.79457105943425</v>
          </cell>
          <cell r="E33">
            <v>310.61452172433667</v>
          </cell>
          <cell r="F33">
            <v>381.88860275236721</v>
          </cell>
          <cell r="G33">
            <v>336.49947980134243</v>
          </cell>
          <cell r="H33">
            <v>345.89678801975873</v>
          </cell>
          <cell r="I33">
            <v>247.70434203891389</v>
          </cell>
          <cell r="J33">
            <v>235.74782796703323</v>
          </cell>
          <cell r="K33">
            <v>484.56401171859721</v>
          </cell>
          <cell r="L33">
            <v>343.72740374738771</v>
          </cell>
          <cell r="M33">
            <v>470.13887440858167</v>
          </cell>
          <cell r="N33">
            <v>298.41970339524761</v>
          </cell>
          <cell r="O33">
            <v>800.79649505188115</v>
          </cell>
          <cell r="P33">
            <v>592.38942344536576</v>
          </cell>
          <cell r="Q33">
            <v>407.69146354817741</v>
          </cell>
        </row>
        <row r="34">
          <cell r="B34">
            <v>87</v>
          </cell>
          <cell r="C34">
            <v>110.96160229345136</v>
          </cell>
          <cell r="D34">
            <v>360</v>
          </cell>
          <cell r="E34">
            <v>310.61452172433667</v>
          </cell>
          <cell r="F34">
            <v>340</v>
          </cell>
          <cell r="G34">
            <v>336.49947980134243</v>
          </cell>
          <cell r="H34">
            <v>345.89678801975873</v>
          </cell>
          <cell r="I34">
            <v>220</v>
          </cell>
          <cell r="J34">
            <v>235.74782796703323</v>
          </cell>
          <cell r="K34">
            <v>480</v>
          </cell>
          <cell r="L34">
            <v>343</v>
          </cell>
          <cell r="M34">
            <v>470.13887440858167</v>
          </cell>
          <cell r="N34">
            <v>302</v>
          </cell>
          <cell r="O34">
            <v>822</v>
          </cell>
          <cell r="P34">
            <v>604</v>
          </cell>
          <cell r="Q34">
            <v>535.21253761681351</v>
          </cell>
        </row>
        <row r="35">
          <cell r="B35">
            <v>94</v>
          </cell>
          <cell r="C35">
            <v>127</v>
          </cell>
          <cell r="D35">
            <v>370</v>
          </cell>
          <cell r="E35">
            <v>325</v>
          </cell>
          <cell r="F35">
            <v>350</v>
          </cell>
          <cell r="G35">
            <v>361.04400821693667</v>
          </cell>
          <cell r="H35">
            <v>362.58676969166311</v>
          </cell>
          <cell r="I35">
            <v>220</v>
          </cell>
          <cell r="J35">
            <v>249</v>
          </cell>
          <cell r="K35">
            <v>495</v>
          </cell>
          <cell r="L35">
            <v>359</v>
          </cell>
          <cell r="M35">
            <v>475</v>
          </cell>
          <cell r="N35">
            <v>309</v>
          </cell>
          <cell r="O35">
            <v>850</v>
          </cell>
          <cell r="P35">
            <v>630</v>
          </cell>
          <cell r="Q35">
            <v>542</v>
          </cell>
        </row>
        <row r="36">
          <cell r="B36">
            <v>97</v>
          </cell>
          <cell r="C36">
            <v>135</v>
          </cell>
          <cell r="D36">
            <v>490</v>
          </cell>
          <cell r="E36">
            <v>329.51920397139912</v>
          </cell>
          <cell r="F36">
            <v>357.6068243798826</v>
          </cell>
          <cell r="G36">
            <v>367</v>
          </cell>
          <cell r="H36">
            <v>375</v>
          </cell>
          <cell r="I36">
            <v>205</v>
          </cell>
          <cell r="J36">
            <v>286.3832330571106</v>
          </cell>
          <cell r="K36">
            <v>580.67209086138462</v>
          </cell>
          <cell r="L36">
            <v>364.93305502540932</v>
          </cell>
          <cell r="M36">
            <v>487.2214284726569</v>
          </cell>
          <cell r="N36">
            <v>312.28782262349506</v>
          </cell>
          <cell r="O36">
            <v>892.5</v>
          </cell>
          <cell r="P36">
            <v>711.90757757904817</v>
          </cell>
          <cell r="Q36">
            <v>531.42329967842329</v>
          </cell>
        </row>
        <row r="37">
          <cell r="B37">
            <v>135</v>
          </cell>
          <cell r="C37">
            <v>140</v>
          </cell>
          <cell r="D37">
            <v>395.8925209377436</v>
          </cell>
          <cell r="E37">
            <v>347.72964909413201</v>
          </cell>
          <cell r="F37">
            <v>368.8319122648515</v>
          </cell>
          <cell r="G37">
            <v>386</v>
          </cell>
          <cell r="H37">
            <v>425</v>
          </cell>
          <cell r="I37">
            <v>211</v>
          </cell>
          <cell r="J37">
            <v>315</v>
          </cell>
          <cell r="K37">
            <v>600</v>
          </cell>
          <cell r="L37">
            <v>400</v>
          </cell>
          <cell r="M37">
            <v>526.19914275046949</v>
          </cell>
          <cell r="N37">
            <v>337.27084843337468</v>
          </cell>
          <cell r="O37">
            <v>937.125</v>
          </cell>
          <cell r="P37">
            <v>814.12527325207998</v>
          </cell>
          <cell r="Q37">
            <v>573.93716365269722</v>
          </cell>
        </row>
        <row r="38">
          <cell r="B38">
            <v>143.06924614678579</v>
          </cell>
          <cell r="C38">
            <v>150.35895114724005</v>
          </cell>
          <cell r="D38">
            <v>411.79260281357131</v>
          </cell>
          <cell r="E38">
            <v>400.7473568357081</v>
          </cell>
          <cell r="F38">
            <v>465.89002097987589</v>
          </cell>
          <cell r="G38">
            <v>399.42450139013243</v>
          </cell>
          <cell r="H38">
            <v>443.49888611765317</v>
          </cell>
          <cell r="I38">
            <v>212.16894407957034</v>
          </cell>
          <cell r="J38">
            <v>338.71950945906542</v>
          </cell>
          <cell r="K38">
            <v>614.15285406516534</v>
          </cell>
          <cell r="L38">
            <v>422.77709854024425</v>
          </cell>
          <cell r="M38">
            <v>568.29507417050706</v>
          </cell>
          <cell r="N38">
            <v>364.25251630804468</v>
          </cell>
          <cell r="O38">
            <v>983.98125000000005</v>
          </cell>
          <cell r="P38">
            <v>947.311171426991</v>
          </cell>
          <cell r="Q38">
            <v>619.85213674491308</v>
          </cell>
        </row>
        <row r="39">
          <cell r="B39">
            <v>149.42143320519102</v>
          </cell>
          <cell r="C39">
            <v>151.46343419948278</v>
          </cell>
          <cell r="D39">
            <v>529.5878035098807</v>
          </cell>
          <cell r="E39">
            <v>395.13460863362008</v>
          </cell>
          <cell r="F39">
            <v>473.46654223341079</v>
          </cell>
          <cell r="G39">
            <v>432.71329049646886</v>
          </cell>
          <cell r="H39">
            <v>474.18353849331203</v>
          </cell>
          <cell r="I39">
            <v>233.98019360847167</v>
          </cell>
          <cell r="J39">
            <v>367.90282118111048</v>
          </cell>
          <cell r="K39">
            <v>660.99858518149347</v>
          </cell>
          <cell r="L39">
            <v>457.69127989100764</v>
          </cell>
          <cell r="M39">
            <v>613.75868010414763</v>
          </cell>
          <cell r="N39">
            <v>393.39271761268827</v>
          </cell>
          <cell r="O39">
            <v>1033.1803125000001</v>
          </cell>
          <cell r="P39">
            <v>1192.8225424933137</v>
          </cell>
          <cell r="Q39">
            <v>669.44030768450614</v>
          </cell>
        </row>
        <row r="40">
          <cell r="B40">
            <v>158.02457219406875</v>
          </cell>
          <cell r="C40">
            <v>160.84137705347172</v>
          </cell>
          <cell r="D40">
            <v>557.54444692892037</v>
          </cell>
          <cell r="E40">
            <v>420.69155494542724</v>
          </cell>
          <cell r="F40">
            <v>504.68683363555277</v>
          </cell>
          <cell r="G40">
            <v>463.63529193701208</v>
          </cell>
          <cell r="H40">
            <v>501.83911952274502</v>
          </cell>
          <cell r="I40">
            <v>252.57050993883786</v>
          </cell>
          <cell r="J40">
            <v>392.29170653302697</v>
          </cell>
          <cell r="K40">
            <v>695.08593242053473</v>
          </cell>
          <cell r="L40">
            <v>480.88689425125722</v>
          </cell>
          <cell r="M40">
            <v>662.85937451247946</v>
          </cell>
          <cell r="N40">
            <v>424.86413502170336</v>
          </cell>
          <cell r="O40">
            <v>1084.8393281250003</v>
          </cell>
          <cell r="P40">
            <v>1222.1863241714022</v>
          </cell>
          <cell r="Q40">
            <v>722.99553229926664</v>
          </cell>
        </row>
        <row r="41">
          <cell r="B41">
            <v>167.47091191649747</v>
          </cell>
          <cell r="C41">
            <v>171.4417890268148</v>
          </cell>
          <cell r="D41">
            <v>595.78880712104922</v>
          </cell>
          <cell r="E41">
            <v>447.9494056420894</v>
          </cell>
          <cell r="F41">
            <v>538.71053503530413</v>
          </cell>
          <cell r="G41">
            <v>496.81205671460435</v>
          </cell>
          <cell r="H41">
            <v>535.64313317708309</v>
          </cell>
          <cell r="I41">
            <v>272.49681234793911</v>
          </cell>
          <cell r="J41">
            <v>421.63767342604342</v>
          </cell>
          <cell r="K41">
            <v>734.5772590806007</v>
          </cell>
          <cell r="L41">
            <v>510.05123223791293</v>
          </cell>
          <cell r="M41">
            <v>715.88812447347789</v>
          </cell>
          <cell r="N41">
            <v>458.85326582343964</v>
          </cell>
          <cell r="O41">
            <v>1139.0812945312503</v>
          </cell>
          <cell r="P41">
            <v>1269.6575120519876</v>
          </cell>
          <cell r="Q41">
            <v>780.83517488320797</v>
          </cell>
        </row>
        <row r="42">
          <cell r="B42">
            <v>171.9799126399555</v>
          </cell>
          <cell r="C42">
            <v>177.00879110069997</v>
          </cell>
          <cell r="D42">
            <v>649.91317807591884</v>
          </cell>
          <cell r="E42">
            <v>508.20695225452721</v>
          </cell>
          <cell r="F42">
            <v>559.75550553255118</v>
          </cell>
          <cell r="G42">
            <v>539.50145291767944</v>
          </cell>
          <cell r="H42">
            <v>580.76225037306472</v>
          </cell>
          <cell r="I42">
            <v>279.50856043011174</v>
          </cell>
          <cell r="J42">
            <v>461.18758024359624</v>
          </cell>
          <cell r="K42">
            <v>767.37352315887597</v>
          </cell>
          <cell r="L42">
            <v>528.79855277477702</v>
          </cell>
          <cell r="M42">
            <v>773.15917443135618</v>
          </cell>
          <cell r="N42">
            <v>495.56152708931484</v>
          </cell>
          <cell r="O42">
            <v>1196.0353592578128</v>
          </cell>
          <cell r="P42">
            <v>1411.1545348971117</v>
          </cell>
          <cell r="Q42">
            <v>843.30198887386462</v>
          </cell>
        </row>
        <row r="43">
          <cell r="B43">
            <v>182.34381327645119</v>
          </cell>
          <cell r="C43">
            <v>188.62195853487526</v>
          </cell>
          <cell r="D43">
            <v>710.8162948195104</v>
          </cell>
          <cell r="E43">
            <v>551.06317711162421</v>
          </cell>
          <cell r="F43">
            <v>605.82599426144111</v>
          </cell>
          <cell r="G43">
            <v>576.19787031736212</v>
          </cell>
          <cell r="H43">
            <v>620.36359740306079</v>
          </cell>
          <cell r="I43">
            <v>302.2339149607044</v>
          </cell>
          <cell r="J43">
            <v>494.13048200642868</v>
          </cell>
          <cell r="K43">
            <v>820.92636970976241</v>
          </cell>
          <cell r="L43">
            <v>565.55474140189733</v>
          </cell>
          <cell r="M43">
            <v>835.01190838586467</v>
          </cell>
          <cell r="N43">
            <v>535.20644925646002</v>
          </cell>
          <cell r="O43">
            <v>1255.8371272207035</v>
          </cell>
          <cell r="P43">
            <v>1522.1572057678034</v>
          </cell>
          <cell r="Q43">
            <v>910.76614798377386</v>
          </cell>
        </row>
        <row r="44">
          <cell r="B44">
            <v>195.10788020580279</v>
          </cell>
          <cell r="C44">
            <v>201.82549563231655</v>
          </cell>
          <cell r="D44">
            <v>774.78976135326639</v>
          </cell>
          <cell r="E44">
            <v>595.14823128055423</v>
          </cell>
          <cell r="F44">
            <v>654.29207380235641</v>
          </cell>
          <cell r="G44">
            <v>618.01617936502726</v>
          </cell>
          <cell r="H44">
            <v>665.30668253335512</v>
          </cell>
          <cell r="I44">
            <v>324.33444572849584</v>
          </cell>
          <cell r="J44">
            <v>531.91120757344356</v>
          </cell>
          <cell r="K44">
            <v>876.18743171633173</v>
          </cell>
          <cell r="L44">
            <v>602.74796644588002</v>
          </cell>
          <cell r="M44">
            <v>901.81286105673394</v>
          </cell>
          <cell r="N44">
            <v>578.02296519697688</v>
          </cell>
          <cell r="O44">
            <v>1318.6289835817386</v>
          </cell>
          <cell r="P44">
            <v>1729.5679079377915</v>
          </cell>
          <cell r="Q44">
            <v>983.62743982247582</v>
          </cell>
        </row>
        <row r="45">
          <cell r="B45">
            <v>208.76543182020899</v>
          </cell>
          <cell r="C45">
            <v>215.95328032657872</v>
          </cell>
          <cell r="D45">
            <v>844.52083987506046</v>
          </cell>
          <cell r="E45">
            <v>642.76008978299865</v>
          </cell>
          <cell r="F45">
            <v>706.63543970654496</v>
          </cell>
          <cell r="G45">
            <v>652.08771313124305</v>
          </cell>
          <cell r="H45">
            <v>702.03160956110105</v>
          </cell>
          <cell r="I45">
            <v>344.53938309695542</v>
          </cell>
          <cell r="J45">
            <v>562.55424069925266</v>
          </cell>
          <cell r="K45">
            <v>924.550524360895</v>
          </cell>
          <cell r="L45">
            <v>635.76881517304491</v>
          </cell>
          <cell r="M45">
            <v>973.9578899412727</v>
          </cell>
          <cell r="N45">
            <v>624.26480241273509</v>
          </cell>
          <cell r="O45">
            <v>1384.5604327608255</v>
          </cell>
          <cell r="P45">
            <v>1924.645869655682</v>
          </cell>
          <cell r="Q45">
            <v>1062.317635008274</v>
          </cell>
        </row>
        <row r="46">
          <cell r="B46">
            <v>223.37901204762363</v>
          </cell>
          <cell r="C46">
            <v>231.07000994943925</v>
          </cell>
          <cell r="D46">
            <v>920.52771546381598</v>
          </cell>
          <cell r="E46">
            <v>694.18089696563857</v>
          </cell>
          <cell r="F46">
            <v>763.16627488306858</v>
          </cell>
          <cell r="G46">
            <v>702.3643573321624</v>
          </cell>
          <cell r="H46">
            <v>756.27410926741936</v>
          </cell>
          <cell r="I46">
            <v>375.38627417589777</v>
          </cell>
          <cell r="J46">
            <v>607.7065264655763</v>
          </cell>
          <cell r="K46">
            <v>997.48359118418239</v>
          </cell>
          <cell r="L46">
            <v>685.77082108382251</v>
          </cell>
          <cell r="M46">
            <v>1051.8745211365747</v>
          </cell>
          <cell r="N46">
            <v>674.20598660575399</v>
          </cell>
          <cell r="O46">
            <v>1453.7884543988669</v>
          </cell>
          <cell r="P46">
            <v>2137.5135838987067</v>
          </cell>
          <cell r="Q46">
            <v>1147.3030458089361</v>
          </cell>
        </row>
        <row r="47">
          <cell r="B47">
            <v>239.01554289095731</v>
          </cell>
          <cell r="C47">
            <v>247.24491064590001</v>
          </cell>
          <cell r="D47">
            <v>1003.3752098555595</v>
          </cell>
          <cell r="E47">
            <v>749.71536872288971</v>
          </cell>
          <cell r="F47">
            <v>824.21957687371412</v>
          </cell>
          <cell r="G47">
            <v>761.71480288095097</v>
          </cell>
          <cell r="H47">
            <v>820.31198197575361</v>
          </cell>
          <cell r="I47">
            <v>411.91946887358813</v>
          </cell>
          <cell r="J47">
            <v>661.00025692001213</v>
          </cell>
          <cell r="K47">
            <v>1083.7603741081448</v>
          </cell>
          <cell r="L47">
            <v>744.94432765992815</v>
          </cell>
          <cell r="M47">
            <v>1136.0244828275008</v>
          </cell>
          <cell r="N47">
            <v>728.14246553421435</v>
          </cell>
          <cell r="O47">
            <v>1526.4778771188103</v>
          </cell>
          <cell r="P47">
            <v>2374.4181858190454</v>
          </cell>
          <cell r="Q47">
            <v>1239.087289473651</v>
          </cell>
        </row>
        <row r="48">
          <cell r="B48">
            <v>255.74663089332432</v>
          </cell>
          <cell r="C48">
            <v>264.55205439111302</v>
          </cell>
          <cell r="D48">
            <v>1093.67897874256</v>
          </cell>
          <cell r="E48">
            <v>809.69259822072092</v>
          </cell>
          <cell r="F48">
            <v>890.1571430236113</v>
          </cell>
          <cell r="G48">
            <v>843.59624099268751</v>
          </cell>
          <cell r="H48">
            <v>908.70540117966186</v>
          </cell>
          <cell r="I48">
            <v>463.24382385073648</v>
          </cell>
          <cell r="J48">
            <v>734.46743858943239</v>
          </cell>
          <cell r="K48">
            <v>1204.1907215542303</v>
          </cell>
          <cell r="L48">
            <v>827.72160507297394</v>
          </cell>
          <cell r="M48">
            <v>1226.9064414537011</v>
          </cell>
          <cell r="N48">
            <v>786.39386277695155</v>
          </cell>
          <cell r="O48">
            <v>1602.8017709747508</v>
          </cell>
          <cell r="P48">
            <v>2631.0074019844715</v>
          </cell>
          <cell r="Q48">
            <v>1338.2142726315433</v>
          </cell>
        </row>
        <row r="49">
          <cell r="B49">
            <v>190.98742589386211</v>
          </cell>
          <cell r="C49">
            <v>255.40043873346286</v>
          </cell>
          <cell r="D49">
            <v>911.76129719177789</v>
          </cell>
          <cell r="E49">
            <v>663.57374360219762</v>
          </cell>
          <cell r="F49">
            <v>715.36762599347423</v>
          </cell>
          <cell r="G49">
            <v>794.58932247453185</v>
          </cell>
          <cell r="H49">
            <v>702.3455618985729</v>
          </cell>
          <cell r="I49">
            <v>427.50252200366924</v>
          </cell>
          <cell r="J49">
            <v>420.65078475133947</v>
          </cell>
          <cell r="K49">
            <v>766.45645876175331</v>
          </cell>
          <cell r="L49">
            <v>559.59090883750446</v>
          </cell>
          <cell r="M49">
            <v>1325.0589567699972</v>
          </cell>
          <cell r="N49">
            <v>849.30537179910777</v>
          </cell>
          <cell r="O49">
            <v>1682.9418595234883</v>
          </cell>
          <cell r="P49">
            <v>1287.6914638673634</v>
          </cell>
          <cell r="Q49">
            <v>1445.2714144420668</v>
          </cell>
        </row>
        <row r="50">
          <cell r="B50">
            <v>199.43254265122485</v>
          </cell>
          <cell r="C50">
            <v>262.00448161667828</v>
          </cell>
          <cell r="D50">
            <v>954.36050084884869</v>
          </cell>
          <cell r="E50">
            <v>695.35688006110206</v>
          </cell>
          <cell r="F50">
            <v>743.37466253554248</v>
          </cell>
          <cell r="G50">
            <v>834.27570113704053</v>
          </cell>
          <cell r="H50">
            <v>735.52208067221227</v>
          </cell>
          <cell r="I50">
            <v>442.20678833046549</v>
          </cell>
          <cell r="J50">
            <v>435.55917267896905</v>
          </cell>
          <cell r="K50">
            <v>792.61936733384607</v>
          </cell>
          <cell r="L50">
            <v>579.23843786315456</v>
          </cell>
          <cell r="M50">
            <v>1431.0636733115971</v>
          </cell>
          <cell r="N50">
            <v>917.24980154303648</v>
          </cell>
          <cell r="O50">
            <v>1767.0889524996628</v>
          </cell>
          <cell r="P50">
            <v>1343.5808561397582</v>
          </cell>
          <cell r="Q50">
            <v>1560.8931275974321</v>
          </cell>
        </row>
        <row r="51">
          <cell r="B51">
            <v>207.43521121525743</v>
          </cell>
          <cell r="C51">
            <v>268.32343794729383</v>
          </cell>
          <cell r="D51">
            <v>996.79204185217736</v>
          </cell>
          <cell r="E51">
            <v>726.06451128093545</v>
          </cell>
          <cell r="F51">
            <v>772.30677863331755</v>
          </cell>
          <cell r="G51">
            <v>872.59571918654331</v>
          </cell>
          <cell r="H51">
            <v>767.64494262545725</v>
          </cell>
          <cell r="I51">
            <v>457.17340014148471</v>
          </cell>
          <cell r="J51">
            <v>450.6972656407836</v>
          </cell>
          <cell r="K51">
            <v>819.78784946123119</v>
          </cell>
          <cell r="L51">
            <v>599.83249813414068</v>
          </cell>
          <cell r="M51">
            <v>1545.548767176525</v>
          </cell>
          <cell r="N51">
            <v>990.62978566647951</v>
          </cell>
          <cell r="O51">
            <v>1855.4434001246461</v>
          </cell>
          <cell r="P51">
            <v>1398.689467573</v>
          </cell>
          <cell r="Q51">
            <v>1685.7645778052267</v>
          </cell>
        </row>
        <row r="53">
          <cell r="B53">
            <v>7.5668071704345197E-2</v>
          </cell>
          <cell r="C53">
            <v>5.7058259099926012E-2</v>
          </cell>
          <cell r="D53">
            <v>7.364075595777031E-2</v>
          </cell>
          <cell r="E53">
            <v>6.2475511309166842E-2</v>
          </cell>
          <cell r="F53">
            <v>6.2860763117763119E-2</v>
          </cell>
          <cell r="G53">
            <v>5.6679953311567166E-2</v>
          </cell>
          <cell r="H53">
            <v>6.0760920445374289E-2</v>
          </cell>
          <cell r="I53">
            <v>3.8089223414173867E-2</v>
          </cell>
          <cell r="J53">
            <v>7.5168153022276751E-2</v>
          </cell>
          <cell r="K53">
            <v>5.6146386924957881E-2</v>
          </cell>
          <cell r="L53">
            <v>5.2770624909624253E-2</v>
          </cell>
          <cell r="M53">
            <v>6.2574774141836986E-2</v>
          </cell>
          <cell r="N53">
            <v>6.2380666880878399E-2</v>
          </cell>
          <cell r="O53">
            <v>4.4407563398856098E-2</v>
          </cell>
          <cell r="P53">
            <v>0.10139429970927538</v>
          </cell>
          <cell r="Q53">
            <v>5.8792060564863746E-2</v>
          </cell>
        </row>
      </sheetData>
      <sheetData sheetId="3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"/>
      <sheetName val="Eastern"/>
      <sheetName val="Southern"/>
      <sheetName val="Central"/>
      <sheetName val="Northern"/>
      <sheetName val="INVESTMENTS"/>
      <sheetName val="FORECAST"/>
      <sheetName val="SRIKAKULAM"/>
      <sheetName val="VIZIANAGARAM"/>
      <sheetName val="VISAKHAPATNAM"/>
      <sheetName val="EAST GODAVARI"/>
      <sheetName val="WEST GODAVARI"/>
      <sheetName val="KRISHNA"/>
      <sheetName val="GUNTUR"/>
      <sheetName val="PRAKASHAM"/>
      <sheetName val="NELLORE"/>
      <sheetName val="CHITTOOR"/>
      <sheetName val="CUDDAPAH"/>
      <sheetName val="ANANTHAPUR"/>
      <sheetName val="KURNOOL"/>
      <sheetName val="HYDERABAD"/>
      <sheetName val="RANGAREDDY"/>
      <sheetName val="MAHABOOBNAGAR"/>
      <sheetName val="MEDAK"/>
      <sheetName val="NIZAMABAD"/>
      <sheetName val="ADILABAD"/>
      <sheetName val="WARANGAL"/>
      <sheetName val="KARIMNAGAR"/>
      <sheetName val="KHAMMAM"/>
      <sheetName val="NALGONDA"/>
      <sheetName val="PEAK MW"/>
      <sheetName val="CCT-KM"/>
      <sheetName val="LTCustomers"/>
      <sheetName val="CURVE "/>
      <sheetName val="Hist-Cap-Expd"/>
      <sheetName val="FORECAST-Est"/>
      <sheetName val="District load 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895.33836059890291</v>
          </cell>
          <cell r="D5">
            <v>2.1494741712772016E-2</v>
          </cell>
        </row>
        <row r="6">
          <cell r="C6">
            <v>1006.7205548489718</v>
          </cell>
          <cell r="D6">
            <v>2.4168738049984206E-2</v>
          </cell>
        </row>
        <row r="7">
          <cell r="C7">
            <v>1619.705808256449</v>
          </cell>
          <cell r="D7">
            <v>3.888491717908827E-2</v>
          </cell>
        </row>
        <row r="8">
          <cell r="C8">
            <v>1578.262871900605</v>
          </cell>
          <cell r="D8">
            <v>3.7889980234588491E-2</v>
          </cell>
        </row>
        <row r="9">
          <cell r="C9">
            <v>1699.8606154567037</v>
          </cell>
          <cell r="D9">
            <v>4.0809225299488744E-2</v>
          </cell>
        </row>
        <row r="10">
          <cell r="C10">
            <v>1870.4593487805423</v>
          </cell>
          <cell r="D10">
            <v>4.4904856482842814E-2</v>
          </cell>
        </row>
        <row r="11">
          <cell r="C11">
            <v>1638.2987123972241</v>
          </cell>
          <cell r="D11">
            <v>3.9331284373641355E-2</v>
          </cell>
        </row>
        <row r="12">
          <cell r="C12">
            <v>2091.7288264410763</v>
          </cell>
          <cell r="D12">
            <v>5.0216960242198912E-2</v>
          </cell>
        </row>
        <row r="13">
          <cell r="C13">
            <v>1469.324803659129</v>
          </cell>
          <cell r="D13">
            <v>3.5274660995979597E-2</v>
          </cell>
        </row>
        <row r="14">
          <cell r="C14">
            <v>2004.0741267755188</v>
          </cell>
          <cell r="D14">
            <v>4.8112599240664862E-2</v>
          </cell>
        </row>
        <row r="15">
          <cell r="C15">
            <v>1407.5303971002436</v>
          </cell>
          <cell r="D15">
            <v>3.3791138266774982E-2</v>
          </cell>
        </row>
        <row r="16">
          <cell r="C16">
            <v>2609.4301336411709</v>
          </cell>
          <cell r="D16">
            <v>6.2645620034220903E-2</v>
          </cell>
        </row>
        <row r="17">
          <cell r="C17">
            <v>2407.9681145126656</v>
          </cell>
          <cell r="D17">
            <v>5.7809041756480058E-2</v>
          </cell>
        </row>
        <row r="18">
          <cell r="C18">
            <v>2312.3320094631863</v>
          </cell>
          <cell r="D18">
            <v>5.5513068002960748E-2</v>
          </cell>
        </row>
        <row r="19">
          <cell r="C19">
            <v>2435.3249179131235</v>
          </cell>
          <cell r="D19">
            <v>5.8465807342606167E-2</v>
          </cell>
        </row>
        <row r="20">
          <cell r="C20">
            <v>5575.6468432003858</v>
          </cell>
          <cell r="D20">
            <v>0.13385675633964544</v>
          </cell>
        </row>
        <row r="21">
          <cell r="C21">
            <v>1967.7035013012032</v>
          </cell>
          <cell r="D21">
            <v>4.723943526723761E-2</v>
          </cell>
        </row>
        <row r="22">
          <cell r="C22">
            <v>1449.59794175359</v>
          </cell>
          <cell r="D22">
            <v>3.4801070429414965E-2</v>
          </cell>
        </row>
        <row r="23">
          <cell r="C23">
            <v>1509.1598337020594</v>
          </cell>
          <cell r="D23">
            <v>3.6230996298446193E-2</v>
          </cell>
        </row>
        <row r="24">
          <cell r="C24">
            <v>2281.0673266773438</v>
          </cell>
          <cell r="D24">
            <v>5.4762484412681084E-2</v>
          </cell>
        </row>
        <row r="25">
          <cell r="C25">
            <v>1824.2969707736563</v>
          </cell>
          <cell r="D25">
            <v>4.3796618038282442E-2</v>
          </cell>
        </row>
        <row r="26">
          <cell r="C26">
            <v>41653.832019153757</v>
          </cell>
          <cell r="D26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B5" t="str">
            <v>SRIKAKULAM</v>
          </cell>
          <cell r="C5">
            <v>47.509615384615387</v>
          </cell>
        </row>
        <row r="6">
          <cell r="B6" t="str">
            <v>VIZIANAGARAM</v>
          </cell>
          <cell r="C6">
            <v>73.990384615384613</v>
          </cell>
        </row>
        <row r="7">
          <cell r="B7" t="str">
            <v>VISAKHAPATNAM</v>
          </cell>
          <cell r="C7">
            <v>162.77884615384616</v>
          </cell>
        </row>
        <row r="8">
          <cell r="B8" t="str">
            <v>EAST GODAVARI</v>
          </cell>
          <cell r="C8">
            <v>159.66346153846155</v>
          </cell>
        </row>
        <row r="9">
          <cell r="B9" t="str">
            <v>WEST GODAVARI</v>
          </cell>
          <cell r="C9">
            <v>222.75</v>
          </cell>
        </row>
        <row r="10">
          <cell r="B10" t="str">
            <v>KRISHNA</v>
          </cell>
          <cell r="C10">
            <v>158.10576923076923</v>
          </cell>
        </row>
        <row r="11">
          <cell r="B11" t="str">
            <v>GUNTUR</v>
          </cell>
          <cell r="C11">
            <v>147.20192307692307</v>
          </cell>
        </row>
        <row r="12">
          <cell r="B12" t="str">
            <v>PRAKASHAM</v>
          </cell>
          <cell r="C12">
            <v>87.230769230769241</v>
          </cell>
        </row>
        <row r="13">
          <cell r="B13" t="str">
            <v>NELLORE</v>
          </cell>
          <cell r="C13">
            <v>140.19230769230768</v>
          </cell>
        </row>
        <row r="14">
          <cell r="B14" t="str">
            <v>CHITTOOR</v>
          </cell>
          <cell r="C14">
            <v>264.80769230769232</v>
          </cell>
        </row>
        <row r="15">
          <cell r="B15" t="str">
            <v>CUDDAPAH</v>
          </cell>
          <cell r="C15">
            <v>235.99038461538461</v>
          </cell>
        </row>
        <row r="16">
          <cell r="B16" t="str">
            <v>ANANTHAPUR</v>
          </cell>
          <cell r="C16">
            <v>317.76923076923077</v>
          </cell>
        </row>
        <row r="17">
          <cell r="B17" t="str">
            <v>KURNOOL</v>
          </cell>
          <cell r="C17">
            <v>155.76923076923077</v>
          </cell>
        </row>
        <row r="18">
          <cell r="B18" t="str">
            <v>HYDERABAD</v>
          </cell>
          <cell r="C18">
            <v>351.25961538461542</v>
          </cell>
        </row>
        <row r="19">
          <cell r="B19" t="str">
            <v>RANGAREDDY</v>
          </cell>
          <cell r="C19">
            <v>443.94230769230768</v>
          </cell>
        </row>
        <row r="20">
          <cell r="B20" t="str">
            <v>MAHABOOBNAGAR</v>
          </cell>
          <cell r="C20">
            <v>396.43269230769232</v>
          </cell>
        </row>
        <row r="21">
          <cell r="B21" t="str">
            <v>MEDAK</v>
          </cell>
          <cell r="C21">
            <v>321.66346153846155</v>
          </cell>
        </row>
        <row r="22">
          <cell r="B22" t="str">
            <v>NIZAMABAD</v>
          </cell>
          <cell r="C22">
            <v>280.38461538461536</v>
          </cell>
        </row>
        <row r="23">
          <cell r="B23" t="str">
            <v>ADILABAD</v>
          </cell>
          <cell r="C23">
            <v>126.17307692307693</v>
          </cell>
        </row>
        <row r="24">
          <cell r="B24" t="str">
            <v>WARANGAL</v>
          </cell>
          <cell r="C24">
            <v>172.125</v>
          </cell>
        </row>
        <row r="25">
          <cell r="B25" t="str">
            <v>KARIMNAGAR</v>
          </cell>
          <cell r="C25">
            <v>243.77884615384616</v>
          </cell>
        </row>
        <row r="26">
          <cell r="B26" t="str">
            <v>KHAMMAM</v>
          </cell>
          <cell r="C26">
            <v>137.07692307692309</v>
          </cell>
        </row>
        <row r="27">
          <cell r="B27" t="str">
            <v>NALGONDA</v>
          </cell>
          <cell r="C27">
            <v>377.74038461538458</v>
          </cell>
        </row>
      </sheetData>
      <sheetData sheetId="31">
        <row r="7">
          <cell r="B7" t="str">
            <v>SRIKAKULAM</v>
          </cell>
          <cell r="C7">
            <v>9320</v>
          </cell>
          <cell r="D7">
            <v>11432</v>
          </cell>
          <cell r="E7">
            <v>12238</v>
          </cell>
          <cell r="F7">
            <v>12467</v>
          </cell>
          <cell r="G7">
            <v>12699</v>
          </cell>
          <cell r="H7">
            <v>12782</v>
          </cell>
          <cell r="I7">
            <v>12961.98</v>
          </cell>
        </row>
        <row r="8">
          <cell r="B8" t="str">
            <v>VIZIANAGARAM</v>
          </cell>
          <cell r="C8">
            <v>11767</v>
          </cell>
          <cell r="D8">
            <v>12415</v>
          </cell>
          <cell r="E8">
            <v>12825</v>
          </cell>
          <cell r="F8">
            <v>13285</v>
          </cell>
          <cell r="G8">
            <v>13596</v>
          </cell>
          <cell r="H8">
            <v>13663</v>
          </cell>
          <cell r="I8">
            <v>13844.970000000001</v>
          </cell>
        </row>
        <row r="9">
          <cell r="B9" t="str">
            <v>VISAKHAPATNAM</v>
          </cell>
          <cell r="C9">
            <v>11428</v>
          </cell>
          <cell r="D9">
            <v>13653</v>
          </cell>
          <cell r="E9">
            <v>15124</v>
          </cell>
          <cell r="F9">
            <v>16013</v>
          </cell>
          <cell r="G9">
            <v>16878</v>
          </cell>
          <cell r="H9">
            <v>16934</v>
          </cell>
          <cell r="I9">
            <v>17329.16</v>
          </cell>
        </row>
        <row r="10">
          <cell r="B10" t="str">
            <v>EAST GODAVARI</v>
          </cell>
          <cell r="C10">
            <v>13917</v>
          </cell>
          <cell r="D10">
            <v>14899</v>
          </cell>
          <cell r="E10">
            <v>15588</v>
          </cell>
          <cell r="F10">
            <v>16142</v>
          </cell>
          <cell r="G10">
            <v>17424</v>
          </cell>
          <cell r="H10">
            <v>17862</v>
          </cell>
          <cell r="I10">
            <v>18430.169999999998</v>
          </cell>
        </row>
        <row r="11">
          <cell r="B11" t="str">
            <v>WEST GODAVARI</v>
          </cell>
          <cell r="C11">
            <v>18353</v>
          </cell>
          <cell r="D11">
            <v>19026</v>
          </cell>
          <cell r="E11">
            <v>19710</v>
          </cell>
          <cell r="F11">
            <v>23503</v>
          </cell>
          <cell r="G11">
            <v>23832</v>
          </cell>
          <cell r="H11">
            <v>24269</v>
          </cell>
          <cell r="I11">
            <v>24844.03</v>
          </cell>
        </row>
        <row r="12">
          <cell r="B12" t="str">
            <v>KRISHNA</v>
          </cell>
          <cell r="C12">
            <v>19227</v>
          </cell>
          <cell r="D12">
            <v>19852</v>
          </cell>
          <cell r="E12">
            <v>20799</v>
          </cell>
          <cell r="F12">
            <v>21265</v>
          </cell>
          <cell r="G12">
            <v>21569</v>
          </cell>
          <cell r="H12">
            <v>22022</v>
          </cell>
          <cell r="I12">
            <v>22632.76</v>
          </cell>
        </row>
        <row r="13">
          <cell r="B13" t="str">
            <v>GUNTUR</v>
          </cell>
          <cell r="C13">
            <v>13981</v>
          </cell>
          <cell r="D13">
            <v>14691</v>
          </cell>
          <cell r="E13">
            <v>15525</v>
          </cell>
          <cell r="F13">
            <v>16144</v>
          </cell>
          <cell r="G13">
            <v>16902</v>
          </cell>
          <cell r="H13">
            <v>17875</v>
          </cell>
          <cell r="I13">
            <v>18554.45</v>
          </cell>
        </row>
        <row r="14">
          <cell r="B14" t="str">
            <v>PRAKASHAM</v>
          </cell>
          <cell r="C14">
            <v>21090</v>
          </cell>
          <cell r="D14">
            <v>21987</v>
          </cell>
          <cell r="E14">
            <v>23417</v>
          </cell>
          <cell r="F14">
            <v>24188</v>
          </cell>
          <cell r="G14">
            <v>24880</v>
          </cell>
          <cell r="H14">
            <v>25063</v>
          </cell>
          <cell r="I14">
            <v>25690.18</v>
          </cell>
        </row>
        <row r="15">
          <cell r="B15" t="str">
            <v>NELLORE</v>
          </cell>
          <cell r="C15">
            <v>21087</v>
          </cell>
          <cell r="D15">
            <v>22661</v>
          </cell>
          <cell r="E15">
            <v>23762</v>
          </cell>
          <cell r="F15">
            <v>25221</v>
          </cell>
          <cell r="G15">
            <v>25392</v>
          </cell>
          <cell r="H15">
            <v>25506</v>
          </cell>
          <cell r="I15">
            <v>26157.35</v>
          </cell>
        </row>
        <row r="16">
          <cell r="B16" t="str">
            <v>CHITTOOR</v>
          </cell>
          <cell r="C16">
            <v>29944</v>
          </cell>
          <cell r="D16">
            <v>32944</v>
          </cell>
          <cell r="E16">
            <v>34868</v>
          </cell>
          <cell r="F16">
            <v>35658</v>
          </cell>
          <cell r="G16">
            <v>36080</v>
          </cell>
          <cell r="H16">
            <v>36334</v>
          </cell>
          <cell r="I16">
            <v>36997.07</v>
          </cell>
        </row>
        <row r="17">
          <cell r="B17" t="str">
            <v>CUDDAPAH</v>
          </cell>
          <cell r="C17">
            <v>14187</v>
          </cell>
          <cell r="D17">
            <v>15402</v>
          </cell>
          <cell r="E17">
            <v>16231</v>
          </cell>
          <cell r="F17">
            <v>16736</v>
          </cell>
          <cell r="G17">
            <v>16975</v>
          </cell>
          <cell r="H17">
            <v>17177</v>
          </cell>
          <cell r="I17">
            <v>17396.53</v>
          </cell>
        </row>
        <row r="18">
          <cell r="B18" t="str">
            <v>ANANTHAPUR</v>
          </cell>
          <cell r="C18">
            <v>29657</v>
          </cell>
          <cell r="D18">
            <v>31146</v>
          </cell>
          <cell r="E18">
            <v>32491</v>
          </cell>
          <cell r="F18">
            <v>33515</v>
          </cell>
          <cell r="G18">
            <v>33998</v>
          </cell>
          <cell r="H18">
            <v>34640</v>
          </cell>
          <cell r="I18">
            <v>35441.440000000002</v>
          </cell>
        </row>
        <row r="19">
          <cell r="B19" t="str">
            <v>KURNOOL</v>
          </cell>
          <cell r="C19">
            <v>19675</v>
          </cell>
          <cell r="D19">
            <v>20653</v>
          </cell>
          <cell r="E19">
            <v>22506</v>
          </cell>
          <cell r="F19">
            <v>23089</v>
          </cell>
          <cell r="G19">
            <v>23436</v>
          </cell>
          <cell r="H19">
            <v>24055</v>
          </cell>
          <cell r="I19">
            <v>24206.989999999998</v>
          </cell>
        </row>
        <row r="20">
          <cell r="B20" t="str">
            <v>HYDERABAD</v>
          </cell>
          <cell r="C20">
            <v>6269</v>
          </cell>
          <cell r="D20">
            <v>6612</v>
          </cell>
          <cell r="E20">
            <v>6804</v>
          </cell>
          <cell r="F20">
            <v>6954</v>
          </cell>
          <cell r="G20">
            <v>7125</v>
          </cell>
          <cell r="H20">
            <v>7593</v>
          </cell>
          <cell r="I20">
            <v>7665.26</v>
          </cell>
        </row>
        <row r="21">
          <cell r="B21" t="str">
            <v>RANGAREDDY</v>
          </cell>
          <cell r="C21">
            <v>20036</v>
          </cell>
          <cell r="D21">
            <v>20773</v>
          </cell>
          <cell r="E21">
            <v>23043</v>
          </cell>
          <cell r="F21">
            <v>24292</v>
          </cell>
          <cell r="G21">
            <v>26876</v>
          </cell>
          <cell r="H21">
            <v>27234</v>
          </cell>
          <cell r="I21">
            <v>29097.34</v>
          </cell>
        </row>
        <row r="22">
          <cell r="B22" t="str">
            <v>MAHABOOBNAGAR</v>
          </cell>
          <cell r="C22">
            <v>26809</v>
          </cell>
          <cell r="D22">
            <v>29051</v>
          </cell>
          <cell r="E22">
            <v>31701</v>
          </cell>
          <cell r="F22">
            <v>33433</v>
          </cell>
          <cell r="G22">
            <v>33984</v>
          </cell>
          <cell r="H22">
            <v>34317</v>
          </cell>
          <cell r="I22">
            <v>34582.020000000004</v>
          </cell>
        </row>
        <row r="23">
          <cell r="B23" t="str">
            <v>MEDAK</v>
          </cell>
          <cell r="C23">
            <v>21698</v>
          </cell>
          <cell r="D23">
            <v>22569</v>
          </cell>
          <cell r="E23">
            <v>24360</v>
          </cell>
          <cell r="F23">
            <v>25150</v>
          </cell>
          <cell r="G23">
            <v>25603</v>
          </cell>
          <cell r="H23">
            <v>26509</v>
          </cell>
          <cell r="I23">
            <v>26873.370000000003</v>
          </cell>
        </row>
        <row r="24">
          <cell r="B24" t="str">
            <v>NIZAMABAD</v>
          </cell>
          <cell r="C24">
            <v>20342</v>
          </cell>
          <cell r="D24">
            <v>21497</v>
          </cell>
          <cell r="E24">
            <v>22473</v>
          </cell>
          <cell r="F24">
            <v>24781</v>
          </cell>
          <cell r="G24">
            <v>25302</v>
          </cell>
          <cell r="H24">
            <v>25499</v>
          </cell>
          <cell r="I24">
            <v>25839.280000000002</v>
          </cell>
        </row>
        <row r="25">
          <cell r="B25" t="str">
            <v>ADILABAD</v>
          </cell>
          <cell r="C25">
            <v>18089</v>
          </cell>
          <cell r="D25">
            <v>19136</v>
          </cell>
          <cell r="E25">
            <v>22764</v>
          </cell>
          <cell r="F25">
            <v>23833</v>
          </cell>
          <cell r="G25">
            <v>24373</v>
          </cell>
          <cell r="H25">
            <v>24621</v>
          </cell>
          <cell r="I25">
            <v>24845.239999999998</v>
          </cell>
        </row>
        <row r="26">
          <cell r="B26" t="str">
            <v>WARANGAL</v>
          </cell>
          <cell r="C26">
            <v>30684</v>
          </cell>
          <cell r="D26">
            <v>34735</v>
          </cell>
          <cell r="E26">
            <v>36260</v>
          </cell>
          <cell r="F26">
            <v>37642</v>
          </cell>
          <cell r="G26">
            <v>38103</v>
          </cell>
          <cell r="H26">
            <v>38283</v>
          </cell>
          <cell r="I26">
            <v>38777.160000000003</v>
          </cell>
        </row>
        <row r="27">
          <cell r="B27" t="str">
            <v>KARIMNAGAR</v>
          </cell>
          <cell r="C27">
            <v>36096</v>
          </cell>
          <cell r="D27">
            <v>37615</v>
          </cell>
          <cell r="E27">
            <v>39453</v>
          </cell>
          <cell r="F27">
            <v>40347</v>
          </cell>
          <cell r="G27">
            <v>41107</v>
          </cell>
          <cell r="H27">
            <v>41390</v>
          </cell>
          <cell r="I27">
            <v>41968.42</v>
          </cell>
        </row>
        <row r="28">
          <cell r="B28" t="str">
            <v>KHAMMAM</v>
          </cell>
          <cell r="C28">
            <v>14594</v>
          </cell>
          <cell r="D28">
            <v>15485</v>
          </cell>
          <cell r="E28">
            <v>16866</v>
          </cell>
          <cell r="F28">
            <v>20918</v>
          </cell>
          <cell r="G28">
            <v>21442</v>
          </cell>
          <cell r="H28">
            <v>21708</v>
          </cell>
          <cell r="I28">
            <v>22189.919999999998</v>
          </cell>
        </row>
        <row r="29">
          <cell r="B29" t="str">
            <v>NALGONDA</v>
          </cell>
          <cell r="C29">
            <v>34884</v>
          </cell>
          <cell r="D29">
            <v>36957</v>
          </cell>
          <cell r="E29">
            <v>38644</v>
          </cell>
          <cell r="F29">
            <v>40101</v>
          </cell>
          <cell r="G29">
            <v>40795</v>
          </cell>
          <cell r="H29">
            <v>41190</v>
          </cell>
          <cell r="I29">
            <v>41647.58</v>
          </cell>
        </row>
      </sheetData>
      <sheetData sheetId="32">
        <row r="6">
          <cell r="B6" t="str">
            <v>SRIKAKULAM</v>
          </cell>
          <cell r="C6">
            <v>177578</v>
          </cell>
          <cell r="D6">
            <v>188673</v>
          </cell>
          <cell r="E6">
            <v>196234</v>
          </cell>
          <cell r="F6">
            <v>199626</v>
          </cell>
          <cell r="G6">
            <v>205057</v>
          </cell>
          <cell r="H6">
            <v>215924</v>
          </cell>
          <cell r="I6">
            <v>225544</v>
          </cell>
        </row>
        <row r="7">
          <cell r="B7" t="str">
            <v>VIZIANAGARAM</v>
          </cell>
          <cell r="C7">
            <v>152035</v>
          </cell>
          <cell r="D7">
            <v>153008</v>
          </cell>
          <cell r="E7">
            <v>161371</v>
          </cell>
          <cell r="F7">
            <v>172398</v>
          </cell>
          <cell r="G7">
            <v>179939</v>
          </cell>
          <cell r="H7">
            <v>186743</v>
          </cell>
          <cell r="I7">
            <v>194819</v>
          </cell>
        </row>
        <row r="8">
          <cell r="B8" t="str">
            <v>VISAKHAPATNAM</v>
          </cell>
          <cell r="C8">
            <v>255941</v>
          </cell>
          <cell r="D8">
            <v>279321</v>
          </cell>
          <cell r="E8">
            <v>313571</v>
          </cell>
          <cell r="F8">
            <v>327199</v>
          </cell>
          <cell r="G8">
            <v>358683</v>
          </cell>
          <cell r="H8">
            <v>386758</v>
          </cell>
          <cell r="I8">
            <v>407785</v>
          </cell>
        </row>
        <row r="9">
          <cell r="B9" t="str">
            <v>EAST GODAVARI</v>
          </cell>
          <cell r="C9">
            <v>369549</v>
          </cell>
          <cell r="D9">
            <v>401670</v>
          </cell>
          <cell r="E9">
            <v>428238</v>
          </cell>
          <cell r="F9">
            <v>446661</v>
          </cell>
          <cell r="G9">
            <v>485135</v>
          </cell>
          <cell r="H9">
            <v>513694</v>
          </cell>
          <cell r="I9">
            <v>543906</v>
          </cell>
        </row>
        <row r="10">
          <cell r="B10" t="str">
            <v>WEST GODAVARI</v>
          </cell>
          <cell r="C10">
            <v>318215</v>
          </cell>
          <cell r="D10">
            <v>343878</v>
          </cell>
          <cell r="E10">
            <v>362531</v>
          </cell>
          <cell r="F10">
            <v>389413</v>
          </cell>
          <cell r="G10">
            <v>421498</v>
          </cell>
          <cell r="H10">
            <v>454696</v>
          </cell>
          <cell r="I10">
            <v>484411</v>
          </cell>
        </row>
        <row r="11">
          <cell r="B11" t="str">
            <v>KRISHNA</v>
          </cell>
          <cell r="C11">
            <v>376740</v>
          </cell>
          <cell r="D11">
            <v>412626</v>
          </cell>
          <cell r="E11">
            <v>440087</v>
          </cell>
          <cell r="F11">
            <v>476719</v>
          </cell>
          <cell r="G11">
            <v>515490</v>
          </cell>
          <cell r="H11">
            <v>543316</v>
          </cell>
          <cell r="I11">
            <v>576114</v>
          </cell>
        </row>
        <row r="12">
          <cell r="B12" t="str">
            <v>GUNTUR</v>
          </cell>
          <cell r="C12">
            <v>381501</v>
          </cell>
          <cell r="D12">
            <v>410818</v>
          </cell>
          <cell r="E12">
            <v>438661</v>
          </cell>
          <cell r="F12">
            <v>467244</v>
          </cell>
          <cell r="G12">
            <v>500770</v>
          </cell>
          <cell r="H12">
            <v>536315</v>
          </cell>
          <cell r="I12">
            <v>571855</v>
          </cell>
        </row>
        <row r="13">
          <cell r="B13" t="str">
            <v>PRAKASHAM</v>
          </cell>
          <cell r="C13">
            <v>268236</v>
          </cell>
          <cell r="D13">
            <v>288864</v>
          </cell>
          <cell r="E13">
            <v>306674</v>
          </cell>
          <cell r="F13">
            <v>319247</v>
          </cell>
          <cell r="G13">
            <v>336768</v>
          </cell>
          <cell r="H13">
            <v>356217</v>
          </cell>
          <cell r="I13">
            <v>388944</v>
          </cell>
        </row>
        <row r="14">
          <cell r="B14" t="str">
            <v>NELLORE</v>
          </cell>
          <cell r="C14">
            <v>314119</v>
          </cell>
          <cell r="D14">
            <v>338850</v>
          </cell>
          <cell r="E14">
            <v>361862</v>
          </cell>
          <cell r="F14">
            <v>318311</v>
          </cell>
          <cell r="G14">
            <v>371656</v>
          </cell>
          <cell r="H14">
            <v>389271</v>
          </cell>
          <cell r="I14">
            <v>423213</v>
          </cell>
        </row>
        <row r="15">
          <cell r="B15" t="str">
            <v>CHITTOOR</v>
          </cell>
          <cell r="C15">
            <v>446523</v>
          </cell>
          <cell r="D15">
            <v>481245</v>
          </cell>
          <cell r="E15">
            <v>507626</v>
          </cell>
          <cell r="F15">
            <v>486906</v>
          </cell>
          <cell r="G15">
            <v>515294</v>
          </cell>
          <cell r="H15">
            <v>535355</v>
          </cell>
          <cell r="I15">
            <v>570434</v>
          </cell>
        </row>
        <row r="16">
          <cell r="B16" t="str">
            <v>CUDDAPAH</v>
          </cell>
          <cell r="C16">
            <v>205274</v>
          </cell>
          <cell r="D16">
            <v>223360</v>
          </cell>
          <cell r="E16">
            <v>225262</v>
          </cell>
          <cell r="F16">
            <v>234420</v>
          </cell>
          <cell r="G16">
            <v>245241</v>
          </cell>
          <cell r="H16">
            <v>257207</v>
          </cell>
          <cell r="I16">
            <v>269195</v>
          </cell>
        </row>
        <row r="17">
          <cell r="B17" t="str">
            <v>ANANTHAPUR</v>
          </cell>
          <cell r="C17">
            <v>385944</v>
          </cell>
          <cell r="D17">
            <v>410795</v>
          </cell>
          <cell r="E17">
            <v>413817</v>
          </cell>
          <cell r="F17">
            <v>426361</v>
          </cell>
          <cell r="G17">
            <v>439598</v>
          </cell>
          <cell r="H17">
            <v>431896</v>
          </cell>
          <cell r="I17">
            <v>474177</v>
          </cell>
        </row>
        <row r="18">
          <cell r="B18" t="str">
            <v>KURNOOL</v>
          </cell>
          <cell r="C18">
            <v>297976</v>
          </cell>
          <cell r="D18">
            <v>327842</v>
          </cell>
          <cell r="E18">
            <v>332834</v>
          </cell>
          <cell r="F18">
            <v>352920</v>
          </cell>
          <cell r="G18">
            <v>383133</v>
          </cell>
          <cell r="H18">
            <v>411562</v>
          </cell>
          <cell r="I18">
            <v>419685</v>
          </cell>
        </row>
        <row r="19">
          <cell r="B19" t="str">
            <v>HYDERABAD</v>
          </cell>
          <cell r="C19">
            <v>524965</v>
          </cell>
          <cell r="D19">
            <v>551297</v>
          </cell>
          <cell r="E19">
            <v>577566</v>
          </cell>
          <cell r="F19">
            <v>600000</v>
          </cell>
          <cell r="G19">
            <v>641437</v>
          </cell>
          <cell r="H19">
            <v>675749</v>
          </cell>
          <cell r="I19">
            <v>725537</v>
          </cell>
        </row>
        <row r="20">
          <cell r="B20" t="str">
            <v>RANGAREDDY</v>
          </cell>
          <cell r="C20">
            <v>310433</v>
          </cell>
          <cell r="D20">
            <v>336376</v>
          </cell>
          <cell r="E20">
            <v>400000</v>
          </cell>
          <cell r="F20">
            <v>410000</v>
          </cell>
          <cell r="G20">
            <v>414997</v>
          </cell>
          <cell r="H20">
            <v>452489</v>
          </cell>
          <cell r="I20">
            <v>503448</v>
          </cell>
        </row>
        <row r="21">
          <cell r="B21" t="str">
            <v>MAHABOOBNAGAR</v>
          </cell>
          <cell r="C21">
            <v>279313</v>
          </cell>
          <cell r="D21">
            <v>308068</v>
          </cell>
          <cell r="E21">
            <v>325628</v>
          </cell>
          <cell r="F21">
            <v>342936</v>
          </cell>
          <cell r="G21">
            <v>356492</v>
          </cell>
          <cell r="H21">
            <v>380833</v>
          </cell>
          <cell r="I21">
            <v>392976</v>
          </cell>
        </row>
        <row r="22">
          <cell r="B22" t="str">
            <v>MEDAK</v>
          </cell>
          <cell r="C22">
            <v>241746</v>
          </cell>
          <cell r="D22">
            <v>256813</v>
          </cell>
          <cell r="E22">
            <v>272668</v>
          </cell>
          <cell r="F22">
            <v>285222</v>
          </cell>
          <cell r="G22">
            <v>295329</v>
          </cell>
          <cell r="H22">
            <v>315325</v>
          </cell>
          <cell r="I22">
            <v>330981</v>
          </cell>
        </row>
        <row r="23">
          <cell r="B23" t="str">
            <v>NIZAMABAD</v>
          </cell>
          <cell r="C23">
            <v>290726</v>
          </cell>
          <cell r="D23">
            <v>307362</v>
          </cell>
          <cell r="E23">
            <v>314089</v>
          </cell>
          <cell r="F23">
            <v>330807</v>
          </cell>
          <cell r="G23">
            <v>343686</v>
          </cell>
          <cell r="H23">
            <v>366154</v>
          </cell>
          <cell r="I23">
            <v>379440</v>
          </cell>
        </row>
        <row r="24">
          <cell r="B24" t="str">
            <v>ADILABAD</v>
          </cell>
          <cell r="C24">
            <v>155372</v>
          </cell>
          <cell r="D24">
            <v>167648</v>
          </cell>
          <cell r="E24">
            <v>185679</v>
          </cell>
          <cell r="F24">
            <v>147718</v>
          </cell>
          <cell r="G24">
            <v>160586</v>
          </cell>
          <cell r="H24">
            <v>217468</v>
          </cell>
          <cell r="I24">
            <v>229398</v>
          </cell>
        </row>
        <row r="25">
          <cell r="B25" t="str">
            <v>WARANGAL</v>
          </cell>
          <cell r="C25">
            <v>417028</v>
          </cell>
          <cell r="D25">
            <v>446050</v>
          </cell>
          <cell r="E25">
            <v>452650</v>
          </cell>
          <cell r="F25">
            <v>467979</v>
          </cell>
          <cell r="G25">
            <v>481868</v>
          </cell>
          <cell r="H25">
            <v>510287</v>
          </cell>
          <cell r="I25">
            <v>534868</v>
          </cell>
        </row>
        <row r="26">
          <cell r="B26" t="str">
            <v>KARIMNAGAR</v>
          </cell>
          <cell r="C26">
            <v>399900</v>
          </cell>
          <cell r="D26">
            <v>426776</v>
          </cell>
          <cell r="E26">
            <v>454408</v>
          </cell>
          <cell r="F26">
            <v>475968</v>
          </cell>
          <cell r="G26">
            <v>496344</v>
          </cell>
          <cell r="H26">
            <v>534791</v>
          </cell>
          <cell r="I26">
            <v>563295</v>
          </cell>
        </row>
        <row r="27">
          <cell r="B27" t="str">
            <v>KHAMMAM</v>
          </cell>
          <cell r="C27">
            <v>206461</v>
          </cell>
          <cell r="D27">
            <v>231101</v>
          </cell>
          <cell r="E27">
            <v>255934</v>
          </cell>
          <cell r="F27">
            <v>271253</v>
          </cell>
          <cell r="G27">
            <v>282522</v>
          </cell>
          <cell r="H27">
            <v>304055</v>
          </cell>
          <cell r="I27">
            <v>329868</v>
          </cell>
        </row>
        <row r="28">
          <cell r="B28" t="str">
            <v>NALGONDA</v>
          </cell>
          <cell r="C28">
            <v>368124</v>
          </cell>
          <cell r="D28">
            <v>397489</v>
          </cell>
          <cell r="E28">
            <v>436502</v>
          </cell>
          <cell r="F28">
            <v>460478</v>
          </cell>
          <cell r="G28">
            <v>479383</v>
          </cell>
          <cell r="H28">
            <v>503207</v>
          </cell>
          <cell r="I28">
            <v>527262</v>
          </cell>
        </row>
      </sheetData>
      <sheetData sheetId="33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40800</v>
          </cell>
          <cell r="C19">
            <v>12</v>
          </cell>
        </row>
        <row r="20">
          <cell r="A20">
            <v>5.3000000000000016</v>
          </cell>
          <cell r="B20">
            <v>39600</v>
          </cell>
          <cell r="C20">
            <v>12.264150943396231</v>
          </cell>
        </row>
        <row r="21">
          <cell r="A21">
            <v>5.4</v>
          </cell>
          <cell r="B21">
            <v>38400</v>
          </cell>
          <cell r="C21">
            <v>12.4</v>
          </cell>
        </row>
        <row r="22">
          <cell r="A22">
            <v>5.5000000000000018</v>
          </cell>
          <cell r="B22">
            <v>37200</v>
          </cell>
          <cell r="C22">
            <v>12.64150943396227</v>
          </cell>
        </row>
        <row r="23">
          <cell r="A23">
            <v>5.6</v>
          </cell>
          <cell r="B23">
            <v>36000</v>
          </cell>
          <cell r="C23">
            <v>12.85</v>
          </cell>
        </row>
        <row r="24">
          <cell r="A24">
            <v>5.700000000000002</v>
          </cell>
          <cell r="B24">
            <v>34800</v>
          </cell>
          <cell r="C24">
            <v>13.018867924528308</v>
          </cell>
        </row>
        <row r="25">
          <cell r="A25">
            <v>5.8</v>
          </cell>
          <cell r="B25">
            <v>33600</v>
          </cell>
          <cell r="C25">
            <v>13.2</v>
          </cell>
        </row>
        <row r="26">
          <cell r="A26">
            <v>5.9000000000000021</v>
          </cell>
          <cell r="B26">
            <v>32400</v>
          </cell>
          <cell r="C26">
            <v>13.396226415094347</v>
          </cell>
        </row>
        <row r="27">
          <cell r="A27">
            <v>6</v>
          </cell>
          <cell r="B27">
            <v>31200</v>
          </cell>
          <cell r="C27">
            <v>13.55</v>
          </cell>
        </row>
        <row r="28">
          <cell r="A28">
            <v>6.1000000000000023</v>
          </cell>
          <cell r="B28">
            <v>30000</v>
          </cell>
          <cell r="C28">
            <v>13.773584905660385</v>
          </cell>
        </row>
        <row r="29">
          <cell r="A29">
            <v>6.3000000000000025</v>
          </cell>
          <cell r="B29">
            <v>29523.809523809523</v>
          </cell>
          <cell r="C29">
            <v>14.150943396226424</v>
          </cell>
        </row>
        <row r="30">
          <cell r="A30">
            <v>6.5000000000000027</v>
          </cell>
          <cell r="B30">
            <v>29047.619047619046</v>
          </cell>
          <cell r="C30">
            <v>14.528301886792462</v>
          </cell>
        </row>
        <row r="31">
          <cell r="A31">
            <v>6.6000000000000023</v>
          </cell>
          <cell r="B31">
            <v>28571.428571428569</v>
          </cell>
          <cell r="C31">
            <v>14.905660377358501</v>
          </cell>
        </row>
        <row r="32">
          <cell r="A32">
            <v>6.700000000000002</v>
          </cell>
          <cell r="B32">
            <v>28095.238095238092</v>
          </cell>
          <cell r="C32">
            <v>15.28301886792454</v>
          </cell>
        </row>
        <row r="33">
          <cell r="A33">
            <v>6.9000000000000021</v>
          </cell>
          <cell r="B33">
            <v>27619.047619047615</v>
          </cell>
          <cell r="C33">
            <v>15.660377358490578</v>
          </cell>
        </row>
        <row r="34">
          <cell r="A34">
            <v>7.1000000000000023</v>
          </cell>
          <cell r="B34">
            <v>27142.857142857138</v>
          </cell>
          <cell r="C34">
            <v>16.037735849056617</v>
          </cell>
        </row>
        <row r="35">
          <cell r="A35">
            <v>7.3000000000000025</v>
          </cell>
          <cell r="B35">
            <v>26666.666666666661</v>
          </cell>
          <cell r="C35">
            <v>16.415094339622655</v>
          </cell>
        </row>
        <row r="36">
          <cell r="A36">
            <v>7.5000000000000027</v>
          </cell>
          <cell r="B36">
            <v>26190.476190476184</v>
          </cell>
          <cell r="C36">
            <v>16.792452830188694</v>
          </cell>
        </row>
        <row r="37">
          <cell r="A37">
            <v>7.7000000000000028</v>
          </cell>
          <cell r="B37">
            <v>25714.285714285706</v>
          </cell>
          <cell r="C37">
            <v>17.169811320754732</v>
          </cell>
        </row>
        <row r="38">
          <cell r="A38">
            <v>7.900000000000003</v>
          </cell>
          <cell r="B38">
            <v>25238.095238095229</v>
          </cell>
          <cell r="C38">
            <v>17.547169811320771</v>
          </cell>
        </row>
        <row r="39">
          <cell r="A39">
            <v>8.1000000000000032</v>
          </cell>
          <cell r="B39">
            <v>24761.904761904752</v>
          </cell>
          <cell r="C39">
            <v>17.924528301886809</v>
          </cell>
        </row>
        <row r="40">
          <cell r="A40">
            <v>8.3000000000000025</v>
          </cell>
          <cell r="B40">
            <v>24285.714285714275</v>
          </cell>
          <cell r="C40">
            <v>18.301886792452848</v>
          </cell>
        </row>
        <row r="41">
          <cell r="A41">
            <v>8.5000000000000018</v>
          </cell>
          <cell r="B41">
            <v>23809.523809523798</v>
          </cell>
          <cell r="C41">
            <v>18.679245283018886</v>
          </cell>
        </row>
        <row r="42">
          <cell r="A42">
            <v>8.7000000000000011</v>
          </cell>
          <cell r="B42">
            <v>23333.333333333321</v>
          </cell>
          <cell r="C42">
            <v>19.056603773584925</v>
          </cell>
        </row>
        <row r="43">
          <cell r="A43">
            <v>8.9</v>
          </cell>
          <cell r="B43">
            <v>22857.142857142844</v>
          </cell>
          <cell r="C43">
            <v>19.433962264150964</v>
          </cell>
        </row>
        <row r="44">
          <cell r="A44">
            <v>9.1</v>
          </cell>
          <cell r="B44">
            <v>22380.952380952367</v>
          </cell>
          <cell r="C44">
            <v>19.811320754717002</v>
          </cell>
        </row>
        <row r="45">
          <cell r="A45">
            <v>9.2999999999999989</v>
          </cell>
          <cell r="B45">
            <v>21904.76190476189</v>
          </cell>
          <cell r="C45">
            <v>20.188679245283041</v>
          </cell>
        </row>
        <row r="46">
          <cell r="A46">
            <v>9.4999999999999982</v>
          </cell>
          <cell r="B46">
            <v>21428.571428571413</v>
          </cell>
          <cell r="C46">
            <v>20.566037735849079</v>
          </cell>
        </row>
        <row r="47">
          <cell r="A47">
            <v>9.6999999999999975</v>
          </cell>
          <cell r="B47">
            <v>20952.380952380936</v>
          </cell>
          <cell r="C47">
            <v>20.943396226415118</v>
          </cell>
        </row>
        <row r="48">
          <cell r="A48">
            <v>9.8999999999999968</v>
          </cell>
          <cell r="B48">
            <v>20476.190476190459</v>
          </cell>
          <cell r="C48">
            <v>21.320754716981156</v>
          </cell>
        </row>
        <row r="49">
          <cell r="A49">
            <v>10.099999999999996</v>
          </cell>
          <cell r="B49">
            <v>20000</v>
          </cell>
          <cell r="C49">
            <v>21.698113207547195</v>
          </cell>
        </row>
        <row r="50">
          <cell r="A50">
            <v>10.299999999999995</v>
          </cell>
          <cell r="B50">
            <v>19500</v>
          </cell>
          <cell r="C50">
            <v>22.075471698113233</v>
          </cell>
        </row>
        <row r="51">
          <cell r="A51">
            <v>10.499999999999995</v>
          </cell>
          <cell r="B51">
            <v>19000</v>
          </cell>
          <cell r="C51">
            <v>22.452830188679272</v>
          </cell>
        </row>
        <row r="52">
          <cell r="A52">
            <v>10.699999999999994</v>
          </cell>
          <cell r="B52">
            <v>18500</v>
          </cell>
          <cell r="C52">
            <v>22.83018867924531</v>
          </cell>
        </row>
        <row r="53">
          <cell r="A53">
            <v>10.899999999999993</v>
          </cell>
          <cell r="B53">
            <v>18000</v>
          </cell>
          <cell r="C53">
            <v>23.207547169811349</v>
          </cell>
        </row>
        <row r="54">
          <cell r="A54">
            <v>11.099999999999993</v>
          </cell>
          <cell r="B54">
            <v>17500</v>
          </cell>
          <cell r="C54">
            <v>23.584905660377387</v>
          </cell>
        </row>
        <row r="55">
          <cell r="A55">
            <v>11.299999999999992</v>
          </cell>
          <cell r="B55">
            <v>17000</v>
          </cell>
          <cell r="C55">
            <v>23.962264150943426</v>
          </cell>
        </row>
        <row r="56">
          <cell r="A56">
            <v>11.499999999999991</v>
          </cell>
          <cell r="B56">
            <v>16500</v>
          </cell>
          <cell r="C56">
            <v>24.339622641509465</v>
          </cell>
        </row>
        <row r="57">
          <cell r="A57">
            <v>11.69999999999999</v>
          </cell>
          <cell r="B57">
            <v>16000</v>
          </cell>
          <cell r="C57">
            <v>24.716981132075503</v>
          </cell>
        </row>
        <row r="58">
          <cell r="A58">
            <v>11.89999999999999</v>
          </cell>
          <cell r="B58">
            <v>15500</v>
          </cell>
          <cell r="C58">
            <v>25.094339622641542</v>
          </cell>
        </row>
        <row r="59">
          <cell r="A59">
            <v>12.099999999999989</v>
          </cell>
          <cell r="B59">
            <v>15000</v>
          </cell>
          <cell r="C59">
            <v>25.47169811320758</v>
          </cell>
        </row>
        <row r="60">
          <cell r="A60">
            <v>12.299999999999988</v>
          </cell>
          <cell r="B60">
            <v>14866.666666666666</v>
          </cell>
          <cell r="C60">
            <v>25.849056603773619</v>
          </cell>
        </row>
        <row r="61">
          <cell r="A61">
            <v>12.499999999999988</v>
          </cell>
          <cell r="B61">
            <v>14733.333333333332</v>
          </cell>
          <cell r="C61">
            <v>26.226415094339657</v>
          </cell>
        </row>
        <row r="62">
          <cell r="A62">
            <v>12.699999999999987</v>
          </cell>
          <cell r="B62">
            <v>14599.999999999998</v>
          </cell>
          <cell r="C62">
            <v>26.603773584905696</v>
          </cell>
        </row>
        <row r="63">
          <cell r="A63">
            <v>12.899999999999986</v>
          </cell>
          <cell r="B63">
            <v>14466.666666666664</v>
          </cell>
          <cell r="C63">
            <v>26.981132075471734</v>
          </cell>
        </row>
        <row r="64">
          <cell r="A64">
            <v>13.099999999999985</v>
          </cell>
          <cell r="B64">
            <v>14333.33333333333</v>
          </cell>
          <cell r="C64">
            <v>27.358490566037773</v>
          </cell>
        </row>
        <row r="65">
          <cell r="A65">
            <v>13.299999999999985</v>
          </cell>
          <cell r="B65">
            <v>14199.999999999996</v>
          </cell>
          <cell r="C65">
            <v>27.735849056603811</v>
          </cell>
        </row>
        <row r="66">
          <cell r="A66">
            <v>13.499999999999984</v>
          </cell>
          <cell r="B66">
            <v>14066.666666666662</v>
          </cell>
          <cell r="C66">
            <v>28.11320754716985</v>
          </cell>
        </row>
        <row r="67">
          <cell r="A67">
            <v>13.699999999999983</v>
          </cell>
          <cell r="B67">
            <v>13933.333333333328</v>
          </cell>
          <cell r="C67">
            <v>28.490566037735888</v>
          </cell>
        </row>
        <row r="68">
          <cell r="A68">
            <v>13.899999999999983</v>
          </cell>
          <cell r="B68">
            <v>13799.999999999995</v>
          </cell>
          <cell r="C68">
            <v>28.867924528301927</v>
          </cell>
        </row>
        <row r="69">
          <cell r="A69">
            <v>14.099999999999982</v>
          </cell>
          <cell r="B69">
            <v>13666.666666666661</v>
          </cell>
          <cell r="C69">
            <v>29.245283018867966</v>
          </cell>
        </row>
        <row r="70">
          <cell r="A70">
            <v>14.299999999999981</v>
          </cell>
          <cell r="B70">
            <v>13533.333333333327</v>
          </cell>
          <cell r="C70">
            <v>29.622641509434004</v>
          </cell>
        </row>
        <row r="71">
          <cell r="A71">
            <v>14.49999999999998</v>
          </cell>
          <cell r="B71">
            <v>13399.999999999993</v>
          </cell>
          <cell r="C71">
            <v>30.000000000000043</v>
          </cell>
        </row>
        <row r="72">
          <cell r="A72">
            <v>14.69999999999998</v>
          </cell>
          <cell r="B72">
            <v>13266.666666666659</v>
          </cell>
          <cell r="C72">
            <v>30.377358490566081</v>
          </cell>
        </row>
        <row r="73">
          <cell r="A73">
            <v>14.899999999999979</v>
          </cell>
          <cell r="B73">
            <v>13133.333333333325</v>
          </cell>
          <cell r="C73">
            <v>30.75471698113212</v>
          </cell>
        </row>
        <row r="74">
          <cell r="A74">
            <v>15.099999999999978</v>
          </cell>
          <cell r="B74">
            <v>12000</v>
          </cell>
          <cell r="C74">
            <v>31.132075471698158</v>
          </cell>
        </row>
        <row r="75">
          <cell r="A75">
            <v>15.299999999999978</v>
          </cell>
          <cell r="B75">
            <v>11960</v>
          </cell>
          <cell r="C75">
            <v>31.509433962264197</v>
          </cell>
        </row>
        <row r="76">
          <cell r="A76">
            <v>15.499999999999977</v>
          </cell>
          <cell r="B76">
            <v>11920</v>
          </cell>
          <cell r="C76">
            <v>31.886792452830235</v>
          </cell>
        </row>
        <row r="77">
          <cell r="A77">
            <v>15.699999999999976</v>
          </cell>
          <cell r="B77">
            <v>11880</v>
          </cell>
          <cell r="C77">
            <v>32.264150943396274</v>
          </cell>
        </row>
        <row r="78">
          <cell r="A78">
            <v>15.899999999999975</v>
          </cell>
          <cell r="B78">
            <v>11840</v>
          </cell>
          <cell r="C78">
            <v>32.641509433962312</v>
          </cell>
        </row>
        <row r="79">
          <cell r="A79">
            <v>16.099999999999977</v>
          </cell>
          <cell r="B79">
            <v>11800</v>
          </cell>
          <cell r="C79">
            <v>33.018867924528351</v>
          </cell>
        </row>
        <row r="80">
          <cell r="A80">
            <v>16.299999999999976</v>
          </cell>
          <cell r="B80">
            <v>11760</v>
          </cell>
          <cell r="C80">
            <v>33.396226415094389</v>
          </cell>
        </row>
        <row r="81">
          <cell r="A81">
            <v>16.499999999999975</v>
          </cell>
          <cell r="B81">
            <v>11720</v>
          </cell>
          <cell r="C81">
            <v>33.773584905660428</v>
          </cell>
        </row>
        <row r="82">
          <cell r="A82">
            <v>16.699999999999974</v>
          </cell>
          <cell r="B82">
            <v>11680</v>
          </cell>
          <cell r="C82">
            <v>34.150943396226467</v>
          </cell>
        </row>
        <row r="83">
          <cell r="A83">
            <v>16.899999999999974</v>
          </cell>
          <cell r="B83">
            <v>11640</v>
          </cell>
          <cell r="C83">
            <v>34.528301886792505</v>
          </cell>
        </row>
        <row r="84">
          <cell r="A84">
            <v>17.099999999999973</v>
          </cell>
          <cell r="B84">
            <v>11600</v>
          </cell>
          <cell r="C84">
            <v>34.905660377358544</v>
          </cell>
        </row>
        <row r="85">
          <cell r="A85">
            <v>17.299999999999972</v>
          </cell>
          <cell r="B85">
            <v>11560</v>
          </cell>
          <cell r="C85">
            <v>35.283018867924582</v>
          </cell>
        </row>
        <row r="86">
          <cell r="A86">
            <v>17.499999999999972</v>
          </cell>
          <cell r="B86">
            <v>11520</v>
          </cell>
          <cell r="C86">
            <v>35.660377358490621</v>
          </cell>
        </row>
        <row r="87">
          <cell r="A87">
            <v>17.699999999999971</v>
          </cell>
          <cell r="B87">
            <v>11480</v>
          </cell>
          <cell r="C87">
            <v>36.037735849056659</v>
          </cell>
        </row>
        <row r="88">
          <cell r="A88">
            <v>17.89999999999997</v>
          </cell>
          <cell r="B88">
            <v>11440</v>
          </cell>
          <cell r="C88">
            <v>36.415094339622698</v>
          </cell>
        </row>
        <row r="89">
          <cell r="A89">
            <v>18.099999999999969</v>
          </cell>
          <cell r="B89">
            <v>11400</v>
          </cell>
          <cell r="C89">
            <v>36.792452830188736</v>
          </cell>
        </row>
        <row r="90">
          <cell r="A90">
            <v>18.299999999999969</v>
          </cell>
          <cell r="B90">
            <v>11360</v>
          </cell>
          <cell r="C90">
            <v>37.169811320754775</v>
          </cell>
        </row>
        <row r="91">
          <cell r="A91">
            <v>18.499999999999968</v>
          </cell>
          <cell r="B91">
            <v>11320</v>
          </cell>
          <cell r="C91">
            <v>37.547169811320813</v>
          </cell>
        </row>
        <row r="92">
          <cell r="A92">
            <v>18.699999999999967</v>
          </cell>
          <cell r="B92">
            <v>11280</v>
          </cell>
          <cell r="C92">
            <v>37.924528301886852</v>
          </cell>
        </row>
        <row r="93">
          <cell r="A93">
            <v>18.899999999999967</v>
          </cell>
          <cell r="B93">
            <v>11240</v>
          </cell>
          <cell r="C93">
            <v>38.301886792452891</v>
          </cell>
        </row>
        <row r="94">
          <cell r="A94">
            <v>19.099999999999966</v>
          </cell>
          <cell r="B94">
            <v>11200</v>
          </cell>
          <cell r="C94">
            <v>38.679245283018929</v>
          </cell>
        </row>
        <row r="95">
          <cell r="A95">
            <v>19.299999999999965</v>
          </cell>
          <cell r="B95">
            <v>11160</v>
          </cell>
          <cell r="C95">
            <v>39.056603773584968</v>
          </cell>
        </row>
        <row r="96">
          <cell r="A96">
            <v>19.499999999999964</v>
          </cell>
          <cell r="B96">
            <v>11120</v>
          </cell>
          <cell r="C96">
            <v>39.433962264151006</v>
          </cell>
        </row>
        <row r="97">
          <cell r="A97">
            <v>19.699999999999964</v>
          </cell>
          <cell r="B97">
            <v>11080</v>
          </cell>
          <cell r="C97">
            <v>39.811320754717045</v>
          </cell>
        </row>
        <row r="98">
          <cell r="A98">
            <v>19.899999999999963</v>
          </cell>
          <cell r="B98">
            <v>11040</v>
          </cell>
          <cell r="C98">
            <v>40.188679245283083</v>
          </cell>
        </row>
        <row r="99">
          <cell r="A99">
            <v>20.099999999999962</v>
          </cell>
          <cell r="B99">
            <v>11000</v>
          </cell>
          <cell r="C99">
            <v>40.566037735849122</v>
          </cell>
        </row>
        <row r="100">
          <cell r="A100">
            <v>20.299999999999962</v>
          </cell>
          <cell r="B100">
            <v>10960</v>
          </cell>
          <cell r="C100">
            <v>40.94339622641516</v>
          </cell>
        </row>
        <row r="101">
          <cell r="A101">
            <v>20.499999999999961</v>
          </cell>
          <cell r="B101">
            <v>10920</v>
          </cell>
          <cell r="C101">
            <v>41.320754716981199</v>
          </cell>
        </row>
        <row r="102">
          <cell r="A102">
            <v>20.69999999999996</v>
          </cell>
          <cell r="B102">
            <v>10880</v>
          </cell>
          <cell r="C102">
            <v>41.698113207547237</v>
          </cell>
        </row>
        <row r="103">
          <cell r="A103">
            <v>20.899999999999959</v>
          </cell>
          <cell r="B103">
            <v>10840</v>
          </cell>
          <cell r="C103">
            <v>42.075471698113276</v>
          </cell>
        </row>
        <row r="104">
          <cell r="A104">
            <v>21.099999999999959</v>
          </cell>
          <cell r="B104">
            <v>10800</v>
          </cell>
          <cell r="C104">
            <v>42.452830188679314</v>
          </cell>
        </row>
        <row r="105">
          <cell r="A105">
            <v>21.299999999999958</v>
          </cell>
          <cell r="B105">
            <v>10760</v>
          </cell>
          <cell r="C105">
            <v>42.830188679245353</v>
          </cell>
        </row>
        <row r="106">
          <cell r="A106">
            <v>21.499999999999957</v>
          </cell>
          <cell r="B106">
            <v>10720</v>
          </cell>
          <cell r="C106">
            <v>43.207547169811392</v>
          </cell>
        </row>
        <row r="107">
          <cell r="A107">
            <v>21.699999999999957</v>
          </cell>
          <cell r="B107">
            <v>10680</v>
          </cell>
          <cell r="C107">
            <v>43.58490566037743</v>
          </cell>
        </row>
        <row r="108">
          <cell r="A108">
            <v>21.899999999999956</v>
          </cell>
          <cell r="B108">
            <v>10640</v>
          </cell>
          <cell r="C108">
            <v>43.962264150943469</v>
          </cell>
        </row>
        <row r="109">
          <cell r="A109">
            <v>22.099999999999955</v>
          </cell>
          <cell r="B109">
            <v>10600</v>
          </cell>
          <cell r="C109">
            <v>44.339622641509507</v>
          </cell>
        </row>
        <row r="110">
          <cell r="A110">
            <v>22.299999999999955</v>
          </cell>
          <cell r="B110">
            <v>10560</v>
          </cell>
          <cell r="C110">
            <v>44.716981132075546</v>
          </cell>
        </row>
        <row r="111">
          <cell r="A111">
            <v>22.499999999999954</v>
          </cell>
          <cell r="B111">
            <v>10520</v>
          </cell>
          <cell r="C111">
            <v>45.094339622641584</v>
          </cell>
        </row>
        <row r="112">
          <cell r="A112">
            <v>22.699999999999953</v>
          </cell>
          <cell r="B112">
            <v>10480</v>
          </cell>
          <cell r="C112">
            <v>45.471698113207623</v>
          </cell>
        </row>
        <row r="113">
          <cell r="A113">
            <v>22.899999999999952</v>
          </cell>
          <cell r="B113">
            <v>10440</v>
          </cell>
          <cell r="C113">
            <v>45.849056603773661</v>
          </cell>
        </row>
        <row r="114">
          <cell r="A114">
            <v>23.099999999999952</v>
          </cell>
          <cell r="B114">
            <v>10400</v>
          </cell>
          <cell r="C114">
            <v>46.2264150943397</v>
          </cell>
        </row>
        <row r="115">
          <cell r="A115">
            <v>23.299999999999951</v>
          </cell>
          <cell r="B115">
            <v>10360</v>
          </cell>
          <cell r="C115">
            <v>46.603773584905738</v>
          </cell>
        </row>
        <row r="116">
          <cell r="A116">
            <v>23.49999999999995</v>
          </cell>
          <cell r="B116">
            <v>10320</v>
          </cell>
          <cell r="C116">
            <v>46.981132075471777</v>
          </cell>
        </row>
        <row r="117">
          <cell r="A117">
            <v>23.69999999999995</v>
          </cell>
          <cell r="B117">
            <v>10280</v>
          </cell>
          <cell r="C117">
            <v>47.358490566037815</v>
          </cell>
        </row>
        <row r="118">
          <cell r="A118">
            <v>23.899999999999949</v>
          </cell>
          <cell r="B118">
            <v>10240</v>
          </cell>
          <cell r="C118">
            <v>47.735849056603854</v>
          </cell>
        </row>
        <row r="119">
          <cell r="A119">
            <v>24.099999999999948</v>
          </cell>
          <cell r="B119">
            <v>10200</v>
          </cell>
          <cell r="C119">
            <v>48.113207547169893</v>
          </cell>
        </row>
        <row r="120">
          <cell r="A120">
            <v>24.299999999999947</v>
          </cell>
          <cell r="B120">
            <v>10160</v>
          </cell>
          <cell r="C120">
            <v>48.490566037735931</v>
          </cell>
        </row>
        <row r="121">
          <cell r="A121">
            <v>24.499999999999947</v>
          </cell>
          <cell r="B121">
            <v>10120</v>
          </cell>
          <cell r="C121">
            <v>48.86792452830197</v>
          </cell>
        </row>
        <row r="122">
          <cell r="A122">
            <v>24.699999999999946</v>
          </cell>
          <cell r="B122">
            <v>10080</v>
          </cell>
          <cell r="C122">
            <v>49.245283018868008</v>
          </cell>
        </row>
        <row r="123">
          <cell r="A123">
            <v>24.899999999999945</v>
          </cell>
          <cell r="B123">
            <v>10040</v>
          </cell>
          <cell r="C123">
            <v>49.622641509434047</v>
          </cell>
        </row>
        <row r="124">
          <cell r="A124">
            <v>25.099999999999945</v>
          </cell>
          <cell r="B124">
            <v>10000</v>
          </cell>
          <cell r="C124">
            <v>50</v>
          </cell>
        </row>
        <row r="125">
          <cell r="A125">
            <v>25.299999999999944</v>
          </cell>
          <cell r="B125">
            <v>9940</v>
          </cell>
          <cell r="C125">
            <v>50.4</v>
          </cell>
        </row>
        <row r="126">
          <cell r="A126">
            <v>25.499999999999943</v>
          </cell>
          <cell r="B126">
            <v>9880</v>
          </cell>
          <cell r="C126">
            <v>50.8</v>
          </cell>
        </row>
        <row r="127">
          <cell r="A127">
            <v>25.699999999999942</v>
          </cell>
          <cell r="B127">
            <v>9820</v>
          </cell>
          <cell r="C127">
            <v>51.199999999999996</v>
          </cell>
        </row>
        <row r="128">
          <cell r="A128">
            <v>25.899999999999942</v>
          </cell>
          <cell r="B128">
            <v>9760</v>
          </cell>
          <cell r="C128">
            <v>51.599999999999994</v>
          </cell>
        </row>
        <row r="129">
          <cell r="A129">
            <v>26.099999999999941</v>
          </cell>
          <cell r="B129">
            <v>9700</v>
          </cell>
          <cell r="C129">
            <v>51.999999999999993</v>
          </cell>
        </row>
        <row r="130">
          <cell r="A130">
            <v>26.29999999999994</v>
          </cell>
          <cell r="B130">
            <v>9640</v>
          </cell>
          <cell r="C130">
            <v>52.399999999999991</v>
          </cell>
        </row>
        <row r="131">
          <cell r="A131">
            <v>26.49999999999994</v>
          </cell>
          <cell r="B131">
            <v>9580</v>
          </cell>
          <cell r="C131">
            <v>52.79999999999999</v>
          </cell>
        </row>
        <row r="132">
          <cell r="A132">
            <v>26.699999999999939</v>
          </cell>
          <cell r="B132">
            <v>9520</v>
          </cell>
          <cell r="C132">
            <v>53.199999999999989</v>
          </cell>
        </row>
        <row r="133">
          <cell r="A133">
            <v>26.899999999999938</v>
          </cell>
          <cell r="B133">
            <v>9460</v>
          </cell>
          <cell r="C133">
            <v>53.599999999999987</v>
          </cell>
        </row>
        <row r="134">
          <cell r="A134">
            <v>27.099999999999937</v>
          </cell>
          <cell r="B134">
            <v>9400</v>
          </cell>
          <cell r="C134">
            <v>53.999999999999986</v>
          </cell>
        </row>
        <row r="135">
          <cell r="A135">
            <v>27.299999999999937</v>
          </cell>
          <cell r="B135">
            <v>9340</v>
          </cell>
          <cell r="C135">
            <v>54.399999999999984</v>
          </cell>
        </row>
        <row r="136">
          <cell r="A136">
            <v>27.499999999999936</v>
          </cell>
          <cell r="B136">
            <v>9280</v>
          </cell>
          <cell r="C136">
            <v>54.799999999999983</v>
          </cell>
        </row>
        <row r="137">
          <cell r="A137">
            <v>27.699999999999935</v>
          </cell>
          <cell r="B137">
            <v>9220</v>
          </cell>
          <cell r="C137">
            <v>55.199999999999982</v>
          </cell>
        </row>
        <row r="138">
          <cell r="A138">
            <v>27.899999999999935</v>
          </cell>
          <cell r="B138">
            <v>9160</v>
          </cell>
          <cell r="C138">
            <v>55.59999999999998</v>
          </cell>
        </row>
        <row r="139">
          <cell r="A139">
            <v>28.099999999999934</v>
          </cell>
          <cell r="B139">
            <v>9100</v>
          </cell>
          <cell r="C139">
            <v>55.999999999999979</v>
          </cell>
        </row>
        <row r="140">
          <cell r="A140">
            <v>28.299999999999933</v>
          </cell>
          <cell r="B140">
            <v>9040</v>
          </cell>
          <cell r="C140">
            <v>56.399999999999977</v>
          </cell>
        </row>
        <row r="141">
          <cell r="A141">
            <v>28.499999999999932</v>
          </cell>
          <cell r="B141">
            <v>8980</v>
          </cell>
          <cell r="C141">
            <v>56.799999999999976</v>
          </cell>
        </row>
        <row r="142">
          <cell r="A142">
            <v>28.699999999999932</v>
          </cell>
          <cell r="B142">
            <v>8920</v>
          </cell>
          <cell r="C142">
            <v>57.199999999999974</v>
          </cell>
        </row>
        <row r="143">
          <cell r="A143">
            <v>28.899999999999931</v>
          </cell>
          <cell r="B143">
            <v>8860</v>
          </cell>
          <cell r="C143">
            <v>57.599999999999973</v>
          </cell>
        </row>
        <row r="144">
          <cell r="A144">
            <v>29.09999999999993</v>
          </cell>
          <cell r="B144">
            <v>8800</v>
          </cell>
          <cell r="C144">
            <v>57.999999999999972</v>
          </cell>
        </row>
        <row r="145">
          <cell r="A145">
            <v>29.29999999999993</v>
          </cell>
          <cell r="B145">
            <v>8740</v>
          </cell>
          <cell r="C145">
            <v>58.39999999999997</v>
          </cell>
        </row>
        <row r="146">
          <cell r="A146">
            <v>29.499999999999929</v>
          </cell>
          <cell r="B146">
            <v>8680</v>
          </cell>
          <cell r="C146">
            <v>58.799999999999969</v>
          </cell>
        </row>
        <row r="147">
          <cell r="A147">
            <v>29.699999999999928</v>
          </cell>
          <cell r="B147">
            <v>8620</v>
          </cell>
          <cell r="C147">
            <v>59.199999999999967</v>
          </cell>
        </row>
        <row r="148">
          <cell r="A148">
            <v>29.899999999999928</v>
          </cell>
          <cell r="B148">
            <v>8560</v>
          </cell>
          <cell r="C148">
            <v>59.599999999999966</v>
          </cell>
        </row>
        <row r="149">
          <cell r="A149">
            <v>30.099999999999927</v>
          </cell>
          <cell r="B149">
            <v>8500</v>
          </cell>
          <cell r="C149">
            <v>59.999999999999964</v>
          </cell>
        </row>
        <row r="150">
          <cell r="A150">
            <v>30.299999999999926</v>
          </cell>
          <cell r="B150">
            <v>8490</v>
          </cell>
          <cell r="C150">
            <v>60.3333333333333</v>
          </cell>
        </row>
        <row r="151">
          <cell r="A151">
            <v>30.499999999999925</v>
          </cell>
          <cell r="B151">
            <v>8480</v>
          </cell>
          <cell r="C151">
            <v>60.666666666666636</v>
          </cell>
        </row>
        <row r="152">
          <cell r="A152">
            <v>30.699999999999925</v>
          </cell>
          <cell r="B152">
            <v>8470</v>
          </cell>
          <cell r="C152">
            <v>60.999999999999972</v>
          </cell>
        </row>
        <row r="153">
          <cell r="A153">
            <v>30.899999999999924</v>
          </cell>
          <cell r="B153">
            <v>8460</v>
          </cell>
          <cell r="C153">
            <v>61.333333333333307</v>
          </cell>
        </row>
        <row r="154">
          <cell r="A154">
            <v>31.099999999999923</v>
          </cell>
          <cell r="B154">
            <v>8450</v>
          </cell>
          <cell r="C154">
            <v>61.666666666666643</v>
          </cell>
        </row>
        <row r="155">
          <cell r="A155">
            <v>31.299999999999923</v>
          </cell>
          <cell r="B155">
            <v>8440</v>
          </cell>
          <cell r="C155">
            <v>61.999999999999979</v>
          </cell>
        </row>
        <row r="156">
          <cell r="A156">
            <v>31.499999999999922</v>
          </cell>
          <cell r="B156">
            <v>8430</v>
          </cell>
          <cell r="C156">
            <v>62.333333333333314</v>
          </cell>
        </row>
        <row r="157">
          <cell r="A157">
            <v>31.699999999999921</v>
          </cell>
          <cell r="B157">
            <v>8420</v>
          </cell>
          <cell r="C157">
            <v>62.66666666666665</v>
          </cell>
        </row>
        <row r="158">
          <cell r="A158">
            <v>31.89999999999992</v>
          </cell>
          <cell r="B158">
            <v>8410</v>
          </cell>
          <cell r="C158">
            <v>62.999999999999986</v>
          </cell>
        </row>
        <row r="159">
          <cell r="A159">
            <v>32.099999999999923</v>
          </cell>
          <cell r="B159">
            <v>8400</v>
          </cell>
          <cell r="C159">
            <v>63.333333333333321</v>
          </cell>
        </row>
        <row r="160">
          <cell r="A160">
            <v>32.299999999999926</v>
          </cell>
          <cell r="B160">
            <v>8390</v>
          </cell>
          <cell r="C160">
            <v>63.666666666666657</v>
          </cell>
        </row>
        <row r="161">
          <cell r="A161">
            <v>32.499999999999929</v>
          </cell>
          <cell r="B161">
            <v>8380</v>
          </cell>
          <cell r="C161">
            <v>63.999999999999993</v>
          </cell>
        </row>
        <row r="162">
          <cell r="A162">
            <v>32.699999999999932</v>
          </cell>
          <cell r="B162">
            <v>8370</v>
          </cell>
          <cell r="C162">
            <v>64.333333333333329</v>
          </cell>
        </row>
        <row r="163">
          <cell r="A163">
            <v>32.899999999999935</v>
          </cell>
          <cell r="B163">
            <v>8360</v>
          </cell>
          <cell r="C163">
            <v>64.666666666666657</v>
          </cell>
        </row>
        <row r="164">
          <cell r="A164">
            <v>33.099999999999937</v>
          </cell>
          <cell r="B164">
            <v>8350</v>
          </cell>
          <cell r="C164">
            <v>64.999999999999986</v>
          </cell>
        </row>
        <row r="165">
          <cell r="A165">
            <v>33.29999999999994</v>
          </cell>
          <cell r="B165">
            <v>8342.5</v>
          </cell>
          <cell r="C165">
            <v>65.499999999999986</v>
          </cell>
        </row>
        <row r="166">
          <cell r="A166">
            <v>33.499999999999943</v>
          </cell>
          <cell r="B166">
            <v>8335</v>
          </cell>
          <cell r="C166">
            <v>65.999999999999986</v>
          </cell>
        </row>
        <row r="167">
          <cell r="A167">
            <v>33.699999999999946</v>
          </cell>
          <cell r="B167">
            <v>8327.5</v>
          </cell>
          <cell r="C167">
            <v>66.499999999999986</v>
          </cell>
        </row>
        <row r="168">
          <cell r="A168">
            <v>33.899999999999949</v>
          </cell>
          <cell r="B168">
            <v>8320</v>
          </cell>
          <cell r="C168">
            <v>66.999999999999986</v>
          </cell>
        </row>
        <row r="169">
          <cell r="A169">
            <v>34.099999999999952</v>
          </cell>
          <cell r="B169">
            <v>8312.5</v>
          </cell>
          <cell r="C169">
            <v>67.499999999999986</v>
          </cell>
        </row>
        <row r="170">
          <cell r="A170">
            <v>34.299999999999955</v>
          </cell>
          <cell r="B170">
            <v>8305</v>
          </cell>
          <cell r="C170">
            <v>67.999999999999986</v>
          </cell>
        </row>
        <row r="171">
          <cell r="A171">
            <v>34.499999999999957</v>
          </cell>
          <cell r="B171">
            <v>8297.5</v>
          </cell>
          <cell r="C171">
            <v>68.499999999999986</v>
          </cell>
        </row>
        <row r="172">
          <cell r="A172">
            <v>34.69999999999996</v>
          </cell>
          <cell r="B172">
            <v>8290</v>
          </cell>
          <cell r="C172">
            <v>68.999999999999986</v>
          </cell>
        </row>
        <row r="173">
          <cell r="A173">
            <v>34.899999999999963</v>
          </cell>
          <cell r="B173">
            <v>8282.5</v>
          </cell>
          <cell r="C173">
            <v>69.499999999999986</v>
          </cell>
        </row>
        <row r="174">
          <cell r="A174">
            <v>35.099999999999966</v>
          </cell>
          <cell r="B174">
            <v>8275</v>
          </cell>
          <cell r="C174">
            <v>69.999999999999986</v>
          </cell>
        </row>
        <row r="175">
          <cell r="A175">
            <v>35.299999999999969</v>
          </cell>
          <cell r="B175">
            <v>8267.5</v>
          </cell>
          <cell r="C175">
            <v>70.499999999999986</v>
          </cell>
        </row>
        <row r="176">
          <cell r="A176">
            <v>35.499999999999972</v>
          </cell>
          <cell r="B176">
            <v>8260</v>
          </cell>
          <cell r="C176">
            <v>70.999999999999986</v>
          </cell>
        </row>
        <row r="177">
          <cell r="A177">
            <v>35.699999999999974</v>
          </cell>
          <cell r="B177">
            <v>8252.5</v>
          </cell>
          <cell r="C177">
            <v>71.499999999999986</v>
          </cell>
        </row>
        <row r="178">
          <cell r="A178">
            <v>35.899999999999977</v>
          </cell>
          <cell r="B178">
            <v>8245</v>
          </cell>
          <cell r="C178">
            <v>71.999999999999986</v>
          </cell>
        </row>
        <row r="179">
          <cell r="A179">
            <v>36.09999999999998</v>
          </cell>
          <cell r="B179">
            <v>8237.5</v>
          </cell>
          <cell r="C179">
            <v>72.499999999999986</v>
          </cell>
        </row>
        <row r="180">
          <cell r="A180">
            <v>36.299999999999983</v>
          </cell>
          <cell r="B180">
            <v>8230</v>
          </cell>
          <cell r="C180">
            <v>72.999999999999986</v>
          </cell>
        </row>
        <row r="181">
          <cell r="A181">
            <v>36.499999999999986</v>
          </cell>
          <cell r="B181">
            <v>8222.5</v>
          </cell>
          <cell r="C181">
            <v>73.499999999999986</v>
          </cell>
        </row>
        <row r="182">
          <cell r="A182">
            <v>36.699999999999989</v>
          </cell>
          <cell r="B182">
            <v>8215</v>
          </cell>
          <cell r="C182">
            <v>73.999999999999986</v>
          </cell>
        </row>
        <row r="183">
          <cell r="A183">
            <v>36.899999999999991</v>
          </cell>
          <cell r="B183">
            <v>8207.5</v>
          </cell>
          <cell r="C183">
            <v>74.499999999999986</v>
          </cell>
        </row>
        <row r="184">
          <cell r="A184">
            <v>37.099999999999994</v>
          </cell>
          <cell r="B184">
            <v>8200</v>
          </cell>
          <cell r="C184">
            <v>75</v>
          </cell>
        </row>
        <row r="185">
          <cell r="A185">
            <v>37.299999999999997</v>
          </cell>
          <cell r="B185">
            <v>8199</v>
          </cell>
          <cell r="C185">
            <v>75.07692307692308</v>
          </cell>
        </row>
        <row r="186">
          <cell r="A186">
            <v>37.5</v>
          </cell>
          <cell r="B186">
            <v>8198</v>
          </cell>
          <cell r="C186">
            <v>75.15384615384616</v>
          </cell>
        </row>
        <row r="187">
          <cell r="A187">
            <v>37.700000000000003</v>
          </cell>
          <cell r="B187">
            <v>8197</v>
          </cell>
          <cell r="C187">
            <v>75.230769230769241</v>
          </cell>
        </row>
        <row r="188">
          <cell r="A188">
            <v>37.900000000000006</v>
          </cell>
          <cell r="B188">
            <v>8196</v>
          </cell>
          <cell r="C188">
            <v>75.307692307692321</v>
          </cell>
        </row>
        <row r="189">
          <cell r="A189">
            <v>38.100000000000009</v>
          </cell>
          <cell r="B189">
            <v>8195</v>
          </cell>
          <cell r="C189">
            <v>75.384615384615401</v>
          </cell>
        </row>
        <row r="190">
          <cell r="A190">
            <v>38.300000000000011</v>
          </cell>
          <cell r="B190">
            <v>8194</v>
          </cell>
          <cell r="C190">
            <v>75.461538461538481</v>
          </cell>
        </row>
        <row r="191">
          <cell r="A191">
            <v>38.500000000000014</v>
          </cell>
          <cell r="B191">
            <v>8193</v>
          </cell>
          <cell r="C191">
            <v>75.538461538461561</v>
          </cell>
        </row>
        <row r="192">
          <cell r="A192">
            <v>38.700000000000017</v>
          </cell>
          <cell r="B192">
            <v>8192</v>
          </cell>
          <cell r="C192">
            <v>75.615384615384642</v>
          </cell>
        </row>
        <row r="193">
          <cell r="A193">
            <v>38.90000000000002</v>
          </cell>
          <cell r="B193">
            <v>8191</v>
          </cell>
          <cell r="C193">
            <v>75.692307692307722</v>
          </cell>
        </row>
        <row r="194">
          <cell r="A194">
            <v>39.100000000000023</v>
          </cell>
          <cell r="B194">
            <v>8190</v>
          </cell>
          <cell r="C194">
            <v>75.769230769230802</v>
          </cell>
        </row>
        <row r="195">
          <cell r="A195">
            <v>39.300000000000026</v>
          </cell>
          <cell r="B195">
            <v>8189</v>
          </cell>
          <cell r="C195">
            <v>75.846153846153882</v>
          </cell>
        </row>
        <row r="196">
          <cell r="A196">
            <v>39.500000000000028</v>
          </cell>
          <cell r="B196">
            <v>8188</v>
          </cell>
          <cell r="C196">
            <v>75.923076923076962</v>
          </cell>
        </row>
        <row r="197">
          <cell r="A197">
            <v>39.700000000000031</v>
          </cell>
          <cell r="B197">
            <v>8187</v>
          </cell>
          <cell r="C197">
            <v>76.000000000000043</v>
          </cell>
        </row>
        <row r="198">
          <cell r="A198">
            <v>39.900000000000034</v>
          </cell>
          <cell r="B198">
            <v>8186</v>
          </cell>
          <cell r="C198">
            <v>76.076923076923123</v>
          </cell>
        </row>
        <row r="199">
          <cell r="A199">
            <v>40.100000000000037</v>
          </cell>
          <cell r="B199">
            <v>8185</v>
          </cell>
          <cell r="C199">
            <v>76.153846153846203</v>
          </cell>
        </row>
        <row r="200">
          <cell r="A200">
            <v>40.30000000000004</v>
          </cell>
          <cell r="B200">
            <v>8184</v>
          </cell>
          <cell r="C200">
            <v>76.230769230769283</v>
          </cell>
        </row>
        <row r="201">
          <cell r="A201">
            <v>40.500000000000043</v>
          </cell>
          <cell r="B201">
            <v>8183</v>
          </cell>
          <cell r="C201">
            <v>76.307692307692363</v>
          </cell>
        </row>
        <row r="202">
          <cell r="A202">
            <v>40.700000000000045</v>
          </cell>
          <cell r="B202">
            <v>8182</v>
          </cell>
          <cell r="C202">
            <v>76.384615384615444</v>
          </cell>
        </row>
        <row r="203">
          <cell r="A203">
            <v>40.900000000000048</v>
          </cell>
          <cell r="B203">
            <v>8181</v>
          </cell>
          <cell r="C203">
            <v>76.461538461538524</v>
          </cell>
        </row>
        <row r="204">
          <cell r="A204">
            <v>41.100000000000051</v>
          </cell>
          <cell r="B204">
            <v>8180</v>
          </cell>
          <cell r="C204">
            <v>76.538461538461604</v>
          </cell>
        </row>
        <row r="205">
          <cell r="A205">
            <v>41.300000000000054</v>
          </cell>
          <cell r="B205">
            <v>8179</v>
          </cell>
          <cell r="C205">
            <v>76.615384615384684</v>
          </cell>
        </row>
        <row r="206">
          <cell r="A206">
            <v>41.500000000000057</v>
          </cell>
          <cell r="B206">
            <v>8178</v>
          </cell>
          <cell r="C206">
            <v>76.692307692307764</v>
          </cell>
        </row>
        <row r="207">
          <cell r="A207">
            <v>41.70000000000006</v>
          </cell>
          <cell r="B207">
            <v>8177</v>
          </cell>
          <cell r="C207">
            <v>76.769230769230845</v>
          </cell>
        </row>
        <row r="208">
          <cell r="A208">
            <v>41.900000000000063</v>
          </cell>
          <cell r="B208">
            <v>8176</v>
          </cell>
          <cell r="C208">
            <v>76.846153846153925</v>
          </cell>
        </row>
        <row r="209">
          <cell r="A209">
            <v>42.100000000000065</v>
          </cell>
          <cell r="B209">
            <v>8175</v>
          </cell>
          <cell r="C209">
            <v>76.923076923077005</v>
          </cell>
        </row>
        <row r="210">
          <cell r="A210">
            <v>42.300000000000068</v>
          </cell>
          <cell r="B210">
            <v>8174</v>
          </cell>
          <cell r="C210">
            <v>77.000000000000085</v>
          </cell>
        </row>
        <row r="211">
          <cell r="A211">
            <v>42.500000000000071</v>
          </cell>
          <cell r="B211">
            <v>8173</v>
          </cell>
          <cell r="C211">
            <v>77.076923076923165</v>
          </cell>
        </row>
        <row r="212">
          <cell r="A212">
            <v>42.700000000000074</v>
          </cell>
          <cell r="B212">
            <v>8172</v>
          </cell>
          <cell r="C212">
            <v>77.153846153846246</v>
          </cell>
        </row>
        <row r="213">
          <cell r="A213">
            <v>42.900000000000077</v>
          </cell>
          <cell r="B213">
            <v>8171</v>
          </cell>
          <cell r="C213">
            <v>77.230769230769326</v>
          </cell>
        </row>
        <row r="214">
          <cell r="A214">
            <v>43.10000000000008</v>
          </cell>
          <cell r="B214">
            <v>8170</v>
          </cell>
          <cell r="C214">
            <v>77.307692307692406</v>
          </cell>
        </row>
        <row r="215">
          <cell r="A215">
            <v>43.300000000000082</v>
          </cell>
          <cell r="B215">
            <v>8169</v>
          </cell>
          <cell r="C215">
            <v>77.384615384615486</v>
          </cell>
        </row>
        <row r="216">
          <cell r="A216">
            <v>43.500000000000085</v>
          </cell>
          <cell r="B216">
            <v>8168</v>
          </cell>
          <cell r="C216">
            <v>77.461538461538566</v>
          </cell>
        </row>
        <row r="217">
          <cell r="A217">
            <v>43.700000000000088</v>
          </cell>
          <cell r="B217">
            <v>8167</v>
          </cell>
          <cell r="C217">
            <v>77.538461538461647</v>
          </cell>
        </row>
        <row r="218">
          <cell r="A218">
            <v>43.900000000000091</v>
          </cell>
          <cell r="B218">
            <v>8166</v>
          </cell>
          <cell r="C218">
            <v>77.615384615384727</v>
          </cell>
        </row>
        <row r="219">
          <cell r="A219">
            <v>44.100000000000094</v>
          </cell>
          <cell r="B219">
            <v>8165</v>
          </cell>
          <cell r="C219">
            <v>77.692307692307807</v>
          </cell>
        </row>
        <row r="220">
          <cell r="A220">
            <v>44.300000000000097</v>
          </cell>
          <cell r="B220">
            <v>8164</v>
          </cell>
          <cell r="C220">
            <v>77.769230769230887</v>
          </cell>
        </row>
        <row r="221">
          <cell r="A221">
            <v>44.500000000000099</v>
          </cell>
          <cell r="B221">
            <v>8163</v>
          </cell>
          <cell r="C221">
            <v>77.846153846153967</v>
          </cell>
        </row>
        <row r="222">
          <cell r="A222">
            <v>44.700000000000102</v>
          </cell>
          <cell r="B222">
            <v>8162</v>
          </cell>
          <cell r="C222">
            <v>77.923076923077048</v>
          </cell>
        </row>
        <row r="223">
          <cell r="A223">
            <v>44.900000000000105</v>
          </cell>
          <cell r="B223">
            <v>8161</v>
          </cell>
          <cell r="C223">
            <v>78.000000000000128</v>
          </cell>
        </row>
        <row r="224">
          <cell r="A224">
            <v>45.100000000000108</v>
          </cell>
          <cell r="B224">
            <v>8100</v>
          </cell>
          <cell r="C224">
            <v>78.076923076923208</v>
          </cell>
        </row>
        <row r="225">
          <cell r="A225">
            <v>45.300000000000111</v>
          </cell>
          <cell r="B225">
            <v>8100</v>
          </cell>
          <cell r="C225">
            <v>78.153846153846288</v>
          </cell>
        </row>
        <row r="226">
          <cell r="A226">
            <v>45.500000000000114</v>
          </cell>
          <cell r="B226">
            <v>8100</v>
          </cell>
          <cell r="C226">
            <v>78.230769230769369</v>
          </cell>
        </row>
        <row r="227">
          <cell r="A227">
            <v>45.700000000000117</v>
          </cell>
          <cell r="B227">
            <v>8100</v>
          </cell>
          <cell r="C227">
            <v>78.307692307692449</v>
          </cell>
        </row>
        <row r="228">
          <cell r="A228">
            <v>45.900000000000119</v>
          </cell>
          <cell r="B228">
            <v>8100</v>
          </cell>
          <cell r="C228">
            <v>78.384615384615529</v>
          </cell>
        </row>
        <row r="229">
          <cell r="A229">
            <v>46.100000000000122</v>
          </cell>
          <cell r="B229">
            <v>8100</v>
          </cell>
          <cell r="C229">
            <v>78.461538461538609</v>
          </cell>
        </row>
        <row r="230">
          <cell r="A230">
            <v>46.300000000000125</v>
          </cell>
          <cell r="B230">
            <v>8100</v>
          </cell>
          <cell r="C230">
            <v>78.538461538461689</v>
          </cell>
        </row>
        <row r="231">
          <cell r="A231">
            <v>46.500000000000128</v>
          </cell>
          <cell r="B231">
            <v>8100</v>
          </cell>
          <cell r="C231">
            <v>78.61538461538477</v>
          </cell>
        </row>
        <row r="232">
          <cell r="A232">
            <v>46.700000000000131</v>
          </cell>
          <cell r="B232">
            <v>8100</v>
          </cell>
          <cell r="C232">
            <v>78.69230769230785</v>
          </cell>
        </row>
        <row r="233">
          <cell r="A233">
            <v>46.900000000000134</v>
          </cell>
          <cell r="B233">
            <v>8100</v>
          </cell>
          <cell r="C233">
            <v>78.76923076923093</v>
          </cell>
        </row>
        <row r="234">
          <cell r="A234">
            <v>47.100000000000136</v>
          </cell>
          <cell r="B234">
            <v>8100</v>
          </cell>
          <cell r="C234">
            <v>78.84615384615401</v>
          </cell>
        </row>
        <row r="235">
          <cell r="A235">
            <v>47.300000000000139</v>
          </cell>
          <cell r="B235">
            <v>8100</v>
          </cell>
          <cell r="C235">
            <v>78.92307692307709</v>
          </cell>
        </row>
        <row r="236">
          <cell r="A236">
            <v>47.500000000000142</v>
          </cell>
          <cell r="B236">
            <v>8100</v>
          </cell>
          <cell r="C236">
            <v>79.000000000000171</v>
          </cell>
        </row>
        <row r="237">
          <cell r="A237">
            <v>47.700000000000145</v>
          </cell>
          <cell r="B237">
            <v>8100</v>
          </cell>
          <cell r="C237">
            <v>79.076923076923251</v>
          </cell>
        </row>
        <row r="238">
          <cell r="A238">
            <v>47.900000000000148</v>
          </cell>
          <cell r="B238">
            <v>8100</v>
          </cell>
          <cell r="C238">
            <v>79.153846153846331</v>
          </cell>
        </row>
        <row r="239">
          <cell r="A239">
            <v>48.100000000000151</v>
          </cell>
          <cell r="B239">
            <v>8100</v>
          </cell>
          <cell r="C239">
            <v>79.230769230769411</v>
          </cell>
        </row>
        <row r="240">
          <cell r="A240">
            <v>48.300000000000153</v>
          </cell>
          <cell r="B240">
            <v>8100</v>
          </cell>
          <cell r="C240">
            <v>79.307692307692491</v>
          </cell>
        </row>
        <row r="241">
          <cell r="A241">
            <v>48.500000000000156</v>
          </cell>
          <cell r="B241">
            <v>8100</v>
          </cell>
          <cell r="C241">
            <v>79.384615384615572</v>
          </cell>
        </row>
        <row r="242">
          <cell r="A242">
            <v>48.700000000000159</v>
          </cell>
          <cell r="B242">
            <v>8100</v>
          </cell>
          <cell r="C242">
            <v>79.461538461538652</v>
          </cell>
        </row>
        <row r="243">
          <cell r="A243">
            <v>48.900000000000162</v>
          </cell>
          <cell r="B243">
            <v>8100</v>
          </cell>
          <cell r="C243">
            <v>79.538461538461732</v>
          </cell>
        </row>
        <row r="244">
          <cell r="A244">
            <v>49.100000000000165</v>
          </cell>
          <cell r="B244">
            <v>8100</v>
          </cell>
          <cell r="C244">
            <v>79.615384615384812</v>
          </cell>
        </row>
        <row r="245">
          <cell r="A245">
            <v>49.300000000000168</v>
          </cell>
          <cell r="B245">
            <v>8100</v>
          </cell>
          <cell r="C245">
            <v>79.692307692307892</v>
          </cell>
        </row>
        <row r="246">
          <cell r="A246">
            <v>49.500000000000171</v>
          </cell>
          <cell r="B246">
            <v>8100</v>
          </cell>
          <cell r="C246">
            <v>79.769230769230973</v>
          </cell>
        </row>
        <row r="247">
          <cell r="A247">
            <v>49.700000000000173</v>
          </cell>
          <cell r="B247">
            <v>8100</v>
          </cell>
          <cell r="C247">
            <v>79.846153846154053</v>
          </cell>
        </row>
        <row r="248">
          <cell r="A248">
            <v>49.900000000000176</v>
          </cell>
          <cell r="B248">
            <v>8100</v>
          </cell>
          <cell r="C248">
            <v>79.923076923077133</v>
          </cell>
        </row>
        <row r="249">
          <cell r="A249">
            <v>50.100000000000179</v>
          </cell>
          <cell r="B249">
            <v>8100</v>
          </cell>
          <cell r="C249">
            <v>82</v>
          </cell>
        </row>
        <row r="250">
          <cell r="A250">
            <v>50.300000000000182</v>
          </cell>
          <cell r="B250">
            <v>8100</v>
          </cell>
          <cell r="C250">
            <v>82.07692307692308</v>
          </cell>
        </row>
        <row r="251">
          <cell r="A251">
            <v>50.500000000000185</v>
          </cell>
          <cell r="B251">
            <v>8100</v>
          </cell>
          <cell r="C251">
            <v>82.15384615384616</v>
          </cell>
        </row>
        <row r="252">
          <cell r="A252">
            <v>50.700000000000188</v>
          </cell>
          <cell r="B252">
            <v>8100</v>
          </cell>
          <cell r="C252">
            <v>82.230769230769241</v>
          </cell>
        </row>
        <row r="253">
          <cell r="A253">
            <v>50.90000000000019</v>
          </cell>
          <cell r="B253">
            <v>8100</v>
          </cell>
          <cell r="C253">
            <v>82.307692307692321</v>
          </cell>
        </row>
        <row r="254">
          <cell r="A254">
            <v>51.100000000000193</v>
          </cell>
          <cell r="B254">
            <v>8100</v>
          </cell>
          <cell r="C254">
            <v>82.384615384615401</v>
          </cell>
        </row>
        <row r="255">
          <cell r="A255">
            <v>51.300000000000196</v>
          </cell>
          <cell r="B255">
            <v>8100</v>
          </cell>
          <cell r="C255">
            <v>82.461538461538481</v>
          </cell>
        </row>
        <row r="256">
          <cell r="A256">
            <v>51.500000000000199</v>
          </cell>
          <cell r="B256">
            <v>8100</v>
          </cell>
          <cell r="C256">
            <v>82.538461538461561</v>
          </cell>
        </row>
        <row r="257">
          <cell r="A257">
            <v>51.700000000000202</v>
          </cell>
          <cell r="B257">
            <v>8100</v>
          </cell>
          <cell r="C257">
            <v>82.615384615384642</v>
          </cell>
        </row>
        <row r="258">
          <cell r="A258">
            <v>51.900000000000205</v>
          </cell>
          <cell r="B258">
            <v>8100</v>
          </cell>
          <cell r="C258">
            <v>82.692307692307722</v>
          </cell>
        </row>
        <row r="259">
          <cell r="A259">
            <v>52.100000000000207</v>
          </cell>
          <cell r="B259">
            <v>8100</v>
          </cell>
          <cell r="C259">
            <v>82.769230769230802</v>
          </cell>
        </row>
        <row r="260">
          <cell r="A260">
            <v>52.30000000000021</v>
          </cell>
          <cell r="B260">
            <v>8100</v>
          </cell>
          <cell r="C260">
            <v>82.846153846153882</v>
          </cell>
        </row>
        <row r="261">
          <cell r="A261">
            <v>52.500000000000213</v>
          </cell>
          <cell r="B261">
            <v>8100</v>
          </cell>
          <cell r="C261">
            <v>82.923076923076962</v>
          </cell>
        </row>
        <row r="262">
          <cell r="A262">
            <v>52.700000000000216</v>
          </cell>
          <cell r="B262">
            <v>8100</v>
          </cell>
          <cell r="C262">
            <v>83.000000000000043</v>
          </cell>
        </row>
        <row r="263">
          <cell r="A263">
            <v>52.900000000000219</v>
          </cell>
          <cell r="B263">
            <v>8100</v>
          </cell>
          <cell r="C263">
            <v>83.076923076923123</v>
          </cell>
        </row>
        <row r="264">
          <cell r="A264">
            <v>53.100000000000222</v>
          </cell>
          <cell r="B264">
            <v>8100</v>
          </cell>
          <cell r="C264">
            <v>83.153846153846203</v>
          </cell>
        </row>
        <row r="265">
          <cell r="A265">
            <v>53.300000000000225</v>
          </cell>
          <cell r="B265">
            <v>8100</v>
          </cell>
          <cell r="C265">
            <v>83.230769230769283</v>
          </cell>
        </row>
        <row r="266">
          <cell r="A266">
            <v>53.500000000000227</v>
          </cell>
          <cell r="B266">
            <v>8100</v>
          </cell>
          <cell r="C266">
            <v>83.307692307692363</v>
          </cell>
        </row>
        <row r="267">
          <cell r="A267">
            <v>53.70000000000023</v>
          </cell>
          <cell r="B267">
            <v>8100</v>
          </cell>
          <cell r="C267">
            <v>83.384615384615444</v>
          </cell>
        </row>
        <row r="268">
          <cell r="A268">
            <v>53.900000000000233</v>
          </cell>
          <cell r="B268">
            <v>8100</v>
          </cell>
          <cell r="C268">
            <v>83.461538461538524</v>
          </cell>
        </row>
        <row r="269">
          <cell r="A269">
            <v>54.100000000000236</v>
          </cell>
          <cell r="B269">
            <v>8100</v>
          </cell>
          <cell r="C269">
            <v>83.538461538461604</v>
          </cell>
        </row>
      </sheetData>
      <sheetData sheetId="34"/>
      <sheetData sheetId="35">
        <row r="4">
          <cell r="B4" t="str">
            <v>SRIKAKULAM</v>
          </cell>
          <cell r="C4" t="str">
            <v>VIZIANAGARAM</v>
          </cell>
          <cell r="D4" t="str">
            <v>VISAKHAPATNAM</v>
          </cell>
          <cell r="E4" t="str">
            <v>EAST GODAVARI</v>
          </cell>
          <cell r="F4" t="str">
            <v>WEST GODAVARI</v>
          </cell>
          <cell r="G4" t="str">
            <v>KRISHNA</v>
          </cell>
          <cell r="H4" t="str">
            <v>GUNTUR</v>
          </cell>
          <cell r="I4" t="str">
            <v>PRAKASHAM</v>
          </cell>
          <cell r="J4" t="str">
            <v>NELLORE</v>
          </cell>
          <cell r="K4" t="str">
            <v>CHITTOOR</v>
          </cell>
          <cell r="L4" t="str">
            <v>CUDDAPAH</v>
          </cell>
          <cell r="M4" t="str">
            <v>ANANTHAPUR</v>
          </cell>
          <cell r="N4" t="str">
            <v>KURNOOL</v>
          </cell>
          <cell r="O4" t="str">
            <v>HYDERABAD</v>
          </cell>
          <cell r="P4" t="str">
            <v>RANGAREDDY</v>
          </cell>
          <cell r="Q4" t="str">
            <v>MAHABOOBNAGAR</v>
          </cell>
        </row>
        <row r="5">
          <cell r="B5">
            <v>403.2</v>
          </cell>
          <cell r="C5">
            <v>364.4</v>
          </cell>
          <cell r="D5">
            <v>733</v>
          </cell>
          <cell r="E5">
            <v>890</v>
          </cell>
          <cell r="F5">
            <v>765.2</v>
          </cell>
          <cell r="G5">
            <v>905</v>
          </cell>
          <cell r="H5">
            <v>982</v>
          </cell>
          <cell r="I5">
            <v>653</v>
          </cell>
          <cell r="J5">
            <v>707.6</v>
          </cell>
          <cell r="K5">
            <v>995.3</v>
          </cell>
          <cell r="L5">
            <v>489.2</v>
          </cell>
          <cell r="M5">
            <v>756</v>
          </cell>
          <cell r="N5">
            <v>618.20000000000005</v>
          </cell>
          <cell r="O5">
            <v>497</v>
          </cell>
          <cell r="P5">
            <v>731.6</v>
          </cell>
          <cell r="Q5">
            <v>497</v>
          </cell>
        </row>
        <row r="6">
          <cell r="B6">
            <v>421.75117079171071</v>
          </cell>
          <cell r="C6">
            <v>381.16598868179409</v>
          </cell>
          <cell r="D6">
            <v>766.72521872600191</v>
          </cell>
          <cell r="E6">
            <v>930.9487648924171</v>
          </cell>
          <cell r="F6">
            <v>800.40673583783996</v>
          </cell>
          <cell r="G6">
            <v>946.63891261532297</v>
          </cell>
          <cell r="H6">
            <v>1027.18167092624</v>
          </cell>
          <cell r="I6">
            <v>683.04443087050379</v>
          </cell>
          <cell r="J6">
            <v>740.15656858188129</v>
          </cell>
          <cell r="K6">
            <v>1041.0936019072165</v>
          </cell>
          <cell r="L6">
            <v>511.70801773637123</v>
          </cell>
          <cell r="M6">
            <v>790.78344523445776</v>
          </cell>
          <cell r="N6">
            <v>646.64328815336216</v>
          </cell>
          <cell r="O6">
            <v>519.86689455228236</v>
          </cell>
          <cell r="P6">
            <v>765.26080493853078</v>
          </cell>
          <cell r="Q6">
            <v>519.86689455228236</v>
          </cell>
        </row>
        <row r="7">
          <cell r="B7">
            <v>441.29812693211704</v>
          </cell>
          <cell r="C7">
            <v>398.83193813011763</v>
          </cell>
          <cell r="D7">
            <v>802.26073174911153</v>
          </cell>
          <cell r="E7">
            <v>974.09556788091322</v>
          </cell>
          <cell r="F7">
            <v>837.50329049716265</v>
          </cell>
          <cell r="G7">
            <v>990.51290891261385</v>
          </cell>
          <cell r="H7">
            <v>1074.7885928753446</v>
          </cell>
          <cell r="I7">
            <v>714.70157958004074</v>
          </cell>
          <cell r="J7">
            <v>774.46070093543165</v>
          </cell>
          <cell r="K7">
            <v>1089.3453019234526</v>
          </cell>
          <cell r="L7">
            <v>535.42421551386815</v>
          </cell>
          <cell r="M7">
            <v>827.43398799771956</v>
          </cell>
          <cell r="N7">
            <v>676.61334838649498</v>
          </cell>
          <cell r="O7">
            <v>543.96123285035264</v>
          </cell>
          <cell r="P7">
            <v>800.72844658615293</v>
          </cell>
          <cell r="Q7">
            <v>543.96123285035264</v>
          </cell>
        </row>
        <row r="8">
          <cell r="B8">
            <v>450.13860917140045</v>
          </cell>
          <cell r="C8">
            <v>371.36435256640539</v>
          </cell>
          <cell r="D8">
            <v>806.49834143209239</v>
          </cell>
          <cell r="E8">
            <v>1069.079196782076</v>
          </cell>
          <cell r="F8">
            <v>900.27721834280089</v>
          </cell>
          <cell r="G8">
            <v>1069.079196782076</v>
          </cell>
          <cell r="H8">
            <v>1125.3465229285009</v>
          </cell>
          <cell r="I8">
            <v>750.23101528566735</v>
          </cell>
          <cell r="J8">
            <v>750.23101528566735</v>
          </cell>
          <cell r="K8">
            <v>994.05609525350928</v>
          </cell>
          <cell r="L8">
            <v>487.6501599356838</v>
          </cell>
          <cell r="M8">
            <v>881.52144296065921</v>
          </cell>
          <cell r="N8">
            <v>787.74256604995082</v>
          </cell>
          <cell r="O8">
            <v>1162.8580736927845</v>
          </cell>
          <cell r="P8">
            <v>1144.1022983106427</v>
          </cell>
          <cell r="Q8">
            <v>750.23101528566735</v>
          </cell>
        </row>
        <row r="9">
          <cell r="B9">
            <v>471.28821326569317</v>
          </cell>
          <cell r="C9">
            <v>388.81277594419686</v>
          </cell>
          <cell r="D9">
            <v>844.39138210103351</v>
          </cell>
          <cell r="E9">
            <v>1119.3095065060213</v>
          </cell>
          <cell r="F9">
            <v>942.57642653138635</v>
          </cell>
          <cell r="G9">
            <v>1119.3095065060213</v>
          </cell>
          <cell r="H9">
            <v>1178.2205331642328</v>
          </cell>
          <cell r="I9">
            <v>785.48035544282186</v>
          </cell>
          <cell r="J9">
            <v>785.48035544282186</v>
          </cell>
          <cell r="K9">
            <v>1040.761470961739</v>
          </cell>
          <cell r="L9">
            <v>510.56223103783418</v>
          </cell>
          <cell r="M9">
            <v>922.93941764531576</v>
          </cell>
          <cell r="N9">
            <v>824.75437321496304</v>
          </cell>
          <cell r="O9">
            <v>1217.494550936374</v>
          </cell>
          <cell r="P9">
            <v>1197.8575420503034</v>
          </cell>
          <cell r="Q9">
            <v>785.48035544282186</v>
          </cell>
        </row>
        <row r="10">
          <cell r="B10">
            <v>493.5732763883932</v>
          </cell>
          <cell r="C10">
            <v>407.19795302042439</v>
          </cell>
          <cell r="D10">
            <v>884.31878686253765</v>
          </cell>
          <cell r="E10">
            <v>1172.2365314224337</v>
          </cell>
          <cell r="F10">
            <v>987.14655277678639</v>
          </cell>
          <cell r="G10">
            <v>1172.2365314224337</v>
          </cell>
          <cell r="H10">
            <v>1233.9331909709829</v>
          </cell>
          <cell r="I10">
            <v>822.62212731398859</v>
          </cell>
          <cell r="J10">
            <v>822.62212731398859</v>
          </cell>
          <cell r="K10">
            <v>1089.9743186910348</v>
          </cell>
          <cell r="L10">
            <v>534.70438275409253</v>
          </cell>
          <cell r="M10">
            <v>966.58099959393667</v>
          </cell>
          <cell r="N10">
            <v>863.75323367968804</v>
          </cell>
          <cell r="O10">
            <v>1275.0642973366823</v>
          </cell>
          <cell r="P10">
            <v>1254.4987441538326</v>
          </cell>
          <cell r="Q10">
            <v>822.62212731398859</v>
          </cell>
        </row>
        <row r="11">
          <cell r="B11">
            <v>517.05482260528254</v>
          </cell>
          <cell r="C11">
            <v>426.57022864935811</v>
          </cell>
          <cell r="D11">
            <v>926.38989050113105</v>
          </cell>
          <cell r="E11">
            <v>1228.0052036875461</v>
          </cell>
          <cell r="F11">
            <v>1034.1096452105651</v>
          </cell>
          <cell r="G11">
            <v>1228.0052036875461</v>
          </cell>
          <cell r="H11">
            <v>1292.6370565132063</v>
          </cell>
          <cell r="I11">
            <v>861.75803767547086</v>
          </cell>
          <cell r="J11">
            <v>861.75803767547086</v>
          </cell>
          <cell r="K11">
            <v>1141.8293999199989</v>
          </cell>
          <cell r="L11">
            <v>560.14272448905604</v>
          </cell>
          <cell r="M11">
            <v>1012.5656942686783</v>
          </cell>
          <cell r="N11">
            <v>904.84593955924447</v>
          </cell>
          <cell r="O11">
            <v>1335.7249583969799</v>
          </cell>
          <cell r="P11">
            <v>1314.1810074550931</v>
          </cell>
          <cell r="Q11">
            <v>861.75803767547086</v>
          </cell>
        </row>
        <row r="12">
          <cell r="B12">
            <v>541.79715717071952</v>
          </cell>
          <cell r="C12">
            <v>446.98265466584365</v>
          </cell>
          <cell r="D12">
            <v>970.71990659753908</v>
          </cell>
          <cell r="E12">
            <v>1286.7682482804589</v>
          </cell>
          <cell r="F12">
            <v>1083.594314341439</v>
          </cell>
          <cell r="G12">
            <v>1286.7682482804589</v>
          </cell>
          <cell r="H12">
            <v>1354.4928929267987</v>
          </cell>
          <cell r="I12">
            <v>902.99526195119927</v>
          </cell>
          <cell r="J12">
            <v>902.99526195119927</v>
          </cell>
          <cell r="K12">
            <v>1196.4687220853389</v>
          </cell>
          <cell r="L12">
            <v>586.94692026827943</v>
          </cell>
          <cell r="M12">
            <v>1061.019432792659</v>
          </cell>
          <cell r="N12">
            <v>948.14502504875918</v>
          </cell>
          <cell r="O12">
            <v>1399.6426560243588</v>
          </cell>
          <cell r="P12">
            <v>1377.0677744755787</v>
          </cell>
          <cell r="Q12">
            <v>902.99526195119927</v>
          </cell>
        </row>
        <row r="13">
          <cell r="B13">
            <v>567.86804302927112</v>
          </cell>
          <cell r="C13">
            <v>468.4911354991487</v>
          </cell>
          <cell r="D13">
            <v>1017.4302437607773</v>
          </cell>
          <cell r="E13">
            <v>1348.6866021945189</v>
          </cell>
          <cell r="F13">
            <v>1135.7360860585422</v>
          </cell>
          <cell r="G13">
            <v>1348.6866021945189</v>
          </cell>
          <cell r="H13">
            <v>1419.6701075731776</v>
          </cell>
          <cell r="I13">
            <v>946.4467383821185</v>
          </cell>
          <cell r="J13">
            <v>946.4467383821185</v>
          </cell>
          <cell r="K13">
            <v>1254.0419283563069</v>
          </cell>
          <cell r="L13">
            <v>615.19037994837697</v>
          </cell>
          <cell r="M13">
            <v>1112.0749175989893</v>
          </cell>
          <cell r="N13">
            <v>993.76907530122446</v>
          </cell>
          <cell r="O13">
            <v>1466.9924444922835</v>
          </cell>
          <cell r="P13">
            <v>1443.3312760327306</v>
          </cell>
          <cell r="Q13">
            <v>946.4467383821185</v>
          </cell>
        </row>
        <row r="14">
          <cell r="B14">
            <v>595.33888681555118</v>
          </cell>
          <cell r="C14">
            <v>491.15458162282977</v>
          </cell>
          <cell r="D14">
            <v>1066.6488388778625</v>
          </cell>
          <cell r="E14">
            <v>1413.9298561869341</v>
          </cell>
          <cell r="F14">
            <v>1190.6777736311024</v>
          </cell>
          <cell r="G14">
            <v>1413.9298561869341</v>
          </cell>
          <cell r="H14">
            <v>1488.3472170388779</v>
          </cell>
          <cell r="I14">
            <v>992.23147802591859</v>
          </cell>
          <cell r="J14">
            <v>992.23147802591859</v>
          </cell>
          <cell r="K14">
            <v>1314.7067083843422</v>
          </cell>
          <cell r="L14">
            <v>644.95046071684703</v>
          </cell>
          <cell r="M14">
            <v>1165.8719866804545</v>
          </cell>
          <cell r="N14">
            <v>1041.8430519272147</v>
          </cell>
          <cell r="O14">
            <v>1537.9587909401739</v>
          </cell>
          <cell r="P14">
            <v>1513.1530039895258</v>
          </cell>
          <cell r="Q14">
            <v>992.23147802591859</v>
          </cell>
        </row>
        <row r="15">
          <cell r="B15">
            <v>624.28493486358889</v>
          </cell>
          <cell r="C15">
            <v>515.03507126246086</v>
          </cell>
          <cell r="D15">
            <v>1118.5105082972634</v>
          </cell>
          <cell r="E15">
            <v>1482.6767203010236</v>
          </cell>
          <cell r="F15">
            <v>1248.5698697271778</v>
          </cell>
          <cell r="G15">
            <v>1482.6767203010236</v>
          </cell>
          <cell r="H15">
            <v>1560.7123371589721</v>
          </cell>
          <cell r="I15">
            <v>1040.4748914393149</v>
          </cell>
          <cell r="J15">
            <v>1040.4748914393149</v>
          </cell>
          <cell r="K15">
            <v>1378.6292311570921</v>
          </cell>
          <cell r="L15">
            <v>676.30867943555461</v>
          </cell>
          <cell r="M15">
            <v>1222.5579974411949</v>
          </cell>
          <cell r="N15">
            <v>1092.4986360112807</v>
          </cell>
          <cell r="O15">
            <v>1612.7360817309379</v>
          </cell>
          <cell r="P15">
            <v>1586.724209444955</v>
          </cell>
          <cell r="Q15">
            <v>1040.4748914393149</v>
          </cell>
        </row>
        <row r="16">
          <cell r="B16">
            <v>654.78547976459129</v>
          </cell>
          <cell r="C16">
            <v>540.19802080578779</v>
          </cell>
          <cell r="D16">
            <v>1173.1573179115592</v>
          </cell>
          <cell r="E16">
            <v>1555.1155144409042</v>
          </cell>
          <cell r="F16">
            <v>1309.5709595291826</v>
          </cell>
          <cell r="G16">
            <v>1555.1155144409042</v>
          </cell>
          <cell r="H16">
            <v>1636.963699411478</v>
          </cell>
          <cell r="I16">
            <v>1091.3091329409854</v>
          </cell>
          <cell r="J16">
            <v>1091.3091329409854</v>
          </cell>
          <cell r="K16">
            <v>1445.9846011468057</v>
          </cell>
          <cell r="L16">
            <v>709.35093641164053</v>
          </cell>
          <cell r="M16">
            <v>1282.2882312056579</v>
          </cell>
          <cell r="N16">
            <v>1145.8745895880347</v>
          </cell>
          <cell r="O16">
            <v>1691.5291560585274</v>
          </cell>
          <cell r="P16">
            <v>1664.2464277350027</v>
          </cell>
          <cell r="Q16">
            <v>1091.3091329409854</v>
          </cell>
        </row>
        <row r="17">
          <cell r="B17">
            <v>686.92407804098195</v>
          </cell>
          <cell r="C17">
            <v>566.71236438381015</v>
          </cell>
          <cell r="D17">
            <v>1230.7389731567591</v>
          </cell>
          <cell r="E17">
            <v>1631.4446853473321</v>
          </cell>
          <cell r="F17">
            <v>1373.8481560819639</v>
          </cell>
          <cell r="G17">
            <v>1631.4446853473321</v>
          </cell>
          <cell r="H17">
            <v>1717.3101951024548</v>
          </cell>
          <cell r="I17">
            <v>1144.8734634016366</v>
          </cell>
          <cell r="J17">
            <v>1144.8734634016366</v>
          </cell>
          <cell r="K17">
            <v>1516.9573390071685</v>
          </cell>
          <cell r="L17">
            <v>744.16775121106377</v>
          </cell>
          <cell r="M17">
            <v>1345.226319496923</v>
          </cell>
          <cell r="N17">
            <v>1202.1171365717184</v>
          </cell>
          <cell r="O17">
            <v>1774.5538682725366</v>
          </cell>
          <cell r="P17">
            <v>1745.9320316874957</v>
          </cell>
          <cell r="Q17">
            <v>1144.8734634016366</v>
          </cell>
        </row>
        <row r="18">
          <cell r="B18">
            <v>720.78877953518167</v>
          </cell>
          <cell r="C18">
            <v>594.65074311652495</v>
          </cell>
          <cell r="D18">
            <v>1291.4132300005338</v>
          </cell>
          <cell r="E18">
            <v>1711.8733513960565</v>
          </cell>
          <cell r="F18">
            <v>1441.5775590703633</v>
          </cell>
          <cell r="G18">
            <v>1711.8733513960565</v>
          </cell>
          <cell r="H18">
            <v>1801.971948837954</v>
          </cell>
          <cell r="I18">
            <v>1201.314632558636</v>
          </cell>
          <cell r="J18">
            <v>1201.314632558636</v>
          </cell>
          <cell r="K18">
            <v>1591.7418881401927</v>
          </cell>
          <cell r="L18">
            <v>780.85451116311344</v>
          </cell>
          <cell r="M18">
            <v>1411.5446932563973</v>
          </cell>
          <cell r="N18">
            <v>1261.3803641865679</v>
          </cell>
          <cell r="O18">
            <v>1862.0376804658858</v>
          </cell>
          <cell r="P18">
            <v>1832.00481465192</v>
          </cell>
          <cell r="Q18">
            <v>1201.314632558636</v>
          </cell>
        </row>
        <row r="19">
          <cell r="B19">
            <v>756.47236914382677</v>
          </cell>
          <cell r="C19">
            <v>624.08970454365715</v>
          </cell>
          <cell r="D19">
            <v>1355.3463280493561</v>
          </cell>
          <cell r="E19">
            <v>1796.6218767165885</v>
          </cell>
          <cell r="F19">
            <v>1512.9447382876535</v>
          </cell>
          <cell r="G19">
            <v>1796.6218767165885</v>
          </cell>
          <cell r="H19">
            <v>1891.1809228595669</v>
          </cell>
          <cell r="I19">
            <v>1260.787281906378</v>
          </cell>
          <cell r="J19">
            <v>1260.787281906378</v>
          </cell>
          <cell r="K19">
            <v>1670.5431485259508</v>
          </cell>
          <cell r="L19">
            <v>819.51173323914566</v>
          </cell>
          <cell r="M19">
            <v>1481.4250562399941</v>
          </cell>
          <cell r="N19">
            <v>1323.8266460016969</v>
          </cell>
          <cell r="O19">
            <v>1954.2202869548858</v>
          </cell>
          <cell r="P19">
            <v>1922.7006049072263</v>
          </cell>
          <cell r="Q19">
            <v>1260.787281906378</v>
          </cell>
        </row>
        <row r="20">
          <cell r="B20">
            <v>794.07262156208913</v>
          </cell>
          <cell r="C20">
            <v>655.10991278872359</v>
          </cell>
          <cell r="D20">
            <v>1422.7134469654095</v>
          </cell>
          <cell r="E20">
            <v>1885.9224762099616</v>
          </cell>
          <cell r="F20">
            <v>1588.1452431241783</v>
          </cell>
          <cell r="G20">
            <v>1885.9224762099616</v>
          </cell>
          <cell r="H20">
            <v>1985.1815539052227</v>
          </cell>
          <cell r="I20">
            <v>1323.4543692701484</v>
          </cell>
          <cell r="J20">
            <v>1323.4543692701484</v>
          </cell>
          <cell r="K20">
            <v>1753.5770392829465</v>
          </cell>
          <cell r="L20">
            <v>860.24534002559642</v>
          </cell>
          <cell r="M20">
            <v>1555.0588838924245</v>
          </cell>
          <cell r="N20">
            <v>1389.627087733656</v>
          </cell>
          <cell r="O20">
            <v>2051.3542723687301</v>
          </cell>
          <cell r="P20">
            <v>2018.2679131369764</v>
          </cell>
          <cell r="Q20">
            <v>1323.4543692701484</v>
          </cell>
        </row>
        <row r="21">
          <cell r="B21">
            <v>833.6925697385584</v>
          </cell>
          <cell r="C21">
            <v>687.79637003431071</v>
          </cell>
          <cell r="D21">
            <v>1493.6991874482503</v>
          </cell>
          <cell r="E21">
            <v>1980.0198531290764</v>
          </cell>
          <cell r="F21">
            <v>1667.3851394771168</v>
          </cell>
          <cell r="G21">
            <v>1980.0198531290764</v>
          </cell>
          <cell r="H21">
            <v>2084.2314243463961</v>
          </cell>
          <cell r="I21">
            <v>1389.4876162309308</v>
          </cell>
          <cell r="J21">
            <v>1389.4876162309308</v>
          </cell>
          <cell r="K21">
            <v>1841.0710915059831</v>
          </cell>
          <cell r="L21">
            <v>903.16695055010496</v>
          </cell>
          <cell r="M21">
            <v>1632.6479490713436</v>
          </cell>
          <cell r="N21">
            <v>1458.9619970424774</v>
          </cell>
          <cell r="O21">
            <v>2153.7058051579425</v>
          </cell>
          <cell r="P21">
            <v>2118.9686147521693</v>
          </cell>
          <cell r="Q21">
            <v>1389.4876162309308</v>
          </cell>
        </row>
        <row r="22">
          <cell r="B22">
            <v>875.44078777887285</v>
          </cell>
          <cell r="C22">
            <v>722.23864991757023</v>
          </cell>
          <cell r="D22">
            <v>1568.4980781038139</v>
          </cell>
          <cell r="E22">
            <v>2079.1718709748234</v>
          </cell>
          <cell r="F22">
            <v>1750.8815755577457</v>
          </cell>
          <cell r="G22">
            <v>2079.1718709748234</v>
          </cell>
          <cell r="H22">
            <v>2188.601969447182</v>
          </cell>
          <cell r="I22">
            <v>1459.0679796314548</v>
          </cell>
          <cell r="J22">
            <v>1459.0679796314548</v>
          </cell>
          <cell r="K22">
            <v>1933.2650730116775</v>
          </cell>
          <cell r="L22">
            <v>948.39418676044556</v>
          </cell>
          <cell r="M22">
            <v>1714.4048760669593</v>
          </cell>
          <cell r="N22">
            <v>1532.0213786130275</v>
          </cell>
          <cell r="O22">
            <v>2261.5553684287547</v>
          </cell>
          <cell r="P22">
            <v>2225.0786689379684</v>
          </cell>
          <cell r="Q22">
            <v>1459.0679796314548</v>
          </cell>
        </row>
        <row r="24">
          <cell r="B24">
            <v>4.1233685426930178E-2</v>
          </cell>
          <cell r="C24">
            <v>3.335104983645909E-2</v>
          </cell>
          <cell r="D24">
            <v>3.9970507387638188E-2</v>
          </cell>
          <cell r="E24">
            <v>4.7605381284046233E-2</v>
          </cell>
          <cell r="F24">
            <v>4.579406509424877E-2</v>
          </cell>
          <cell r="G24">
            <v>4.614730253455579E-2</v>
          </cell>
          <cell r="H24">
            <v>4.3503628193200194E-2</v>
          </cell>
          <cell r="I24">
            <v>4.3725315471856874E-2</v>
          </cell>
          <cell r="J24">
            <v>3.6764211341967501E-2</v>
          </cell>
          <cell r="K24">
            <v>3.161458123891725E-2</v>
          </cell>
          <cell r="L24">
            <v>3.1449314340378232E-2</v>
          </cell>
          <cell r="M24">
            <v>4.5013710521556671E-2</v>
          </cell>
          <cell r="N24">
            <v>5.2771228189655295E-2</v>
          </cell>
          <cell r="O24">
            <v>0.1074571335226584</v>
          </cell>
          <cell r="P24">
            <v>7.0891146406019345E-2</v>
          </cell>
          <cell r="Q24">
            <v>6.7741075335931988E-2</v>
          </cell>
        </row>
        <row r="33">
          <cell r="B33">
            <v>86.441929194372548</v>
          </cell>
          <cell r="C33">
            <v>120.54731575789994</v>
          </cell>
          <cell r="D33">
            <v>412.79457105943425</v>
          </cell>
          <cell r="E33">
            <v>310.61452172433667</v>
          </cell>
          <cell r="F33">
            <v>381.88860275236721</v>
          </cell>
          <cell r="G33">
            <v>336.49947980134243</v>
          </cell>
          <cell r="H33">
            <v>345.89678801975873</v>
          </cell>
          <cell r="I33">
            <v>247.70434203891389</v>
          </cell>
          <cell r="J33">
            <v>235.74782796703323</v>
          </cell>
          <cell r="K33">
            <v>484.56401171859721</v>
          </cell>
          <cell r="L33">
            <v>343.72740374738771</v>
          </cell>
          <cell r="M33">
            <v>470.13887440858167</v>
          </cell>
          <cell r="N33">
            <v>298.41970339524761</v>
          </cell>
          <cell r="O33">
            <v>800.79649505188115</v>
          </cell>
          <cell r="P33">
            <v>592.38942344536576</v>
          </cell>
          <cell r="Q33">
            <v>407.69146354817741</v>
          </cell>
        </row>
        <row r="34">
          <cell r="B34">
            <v>87</v>
          </cell>
          <cell r="C34">
            <v>110.96160229345136</v>
          </cell>
          <cell r="D34">
            <v>360</v>
          </cell>
          <cell r="E34">
            <v>310.61452172433667</v>
          </cell>
          <cell r="F34">
            <v>340</v>
          </cell>
          <cell r="G34">
            <v>336.49947980134243</v>
          </cell>
          <cell r="H34">
            <v>345.89678801975873</v>
          </cell>
          <cell r="I34">
            <v>220</v>
          </cell>
          <cell r="J34">
            <v>235.74782796703323</v>
          </cell>
          <cell r="K34">
            <v>480</v>
          </cell>
          <cell r="L34">
            <v>343</v>
          </cell>
          <cell r="M34">
            <v>470.13887440858167</v>
          </cell>
          <cell r="N34">
            <v>302</v>
          </cell>
          <cell r="O34">
            <v>822</v>
          </cell>
          <cell r="P34">
            <v>604</v>
          </cell>
          <cell r="Q34">
            <v>535.21253761681351</v>
          </cell>
        </row>
        <row r="35">
          <cell r="B35">
            <v>94</v>
          </cell>
          <cell r="C35">
            <v>127</v>
          </cell>
          <cell r="D35">
            <v>370</v>
          </cell>
          <cell r="E35">
            <v>325</v>
          </cell>
          <cell r="F35">
            <v>350</v>
          </cell>
          <cell r="G35">
            <v>361.04400821693667</v>
          </cell>
          <cell r="H35">
            <v>362.58676969166311</v>
          </cell>
          <cell r="I35">
            <v>220</v>
          </cell>
          <cell r="J35">
            <v>249</v>
          </cell>
          <cell r="K35">
            <v>495</v>
          </cell>
          <cell r="L35">
            <v>359</v>
          </cell>
          <cell r="M35">
            <v>475</v>
          </cell>
          <cell r="N35">
            <v>309</v>
          </cell>
          <cell r="O35">
            <v>850</v>
          </cell>
          <cell r="P35">
            <v>630</v>
          </cell>
          <cell r="Q35">
            <v>542</v>
          </cell>
        </row>
        <row r="36">
          <cell r="B36">
            <v>97</v>
          </cell>
          <cell r="C36">
            <v>135</v>
          </cell>
          <cell r="D36">
            <v>490</v>
          </cell>
          <cell r="E36">
            <v>329.51920397139912</v>
          </cell>
          <cell r="F36">
            <v>357.6068243798826</v>
          </cell>
          <cell r="G36">
            <v>367</v>
          </cell>
          <cell r="H36">
            <v>375</v>
          </cell>
          <cell r="I36">
            <v>205</v>
          </cell>
          <cell r="J36">
            <v>286.3832330571106</v>
          </cell>
          <cell r="K36">
            <v>580.67209086138462</v>
          </cell>
          <cell r="L36">
            <v>364.93305502540932</v>
          </cell>
          <cell r="M36">
            <v>487.2214284726569</v>
          </cell>
          <cell r="N36">
            <v>312.28782262349506</v>
          </cell>
          <cell r="O36">
            <v>892.5</v>
          </cell>
          <cell r="P36">
            <v>711.90757757904817</v>
          </cell>
          <cell r="Q36">
            <v>531.42329967842329</v>
          </cell>
        </row>
        <row r="37">
          <cell r="B37">
            <v>135</v>
          </cell>
          <cell r="C37">
            <v>140</v>
          </cell>
          <cell r="D37">
            <v>395.8925209377436</v>
          </cell>
          <cell r="E37">
            <v>347.72964909413201</v>
          </cell>
          <cell r="F37">
            <v>368.8319122648515</v>
          </cell>
          <cell r="G37">
            <v>386</v>
          </cell>
          <cell r="H37">
            <v>425</v>
          </cell>
          <cell r="I37">
            <v>211</v>
          </cell>
          <cell r="J37">
            <v>315</v>
          </cell>
          <cell r="K37">
            <v>600</v>
          </cell>
          <cell r="L37">
            <v>400</v>
          </cell>
          <cell r="M37">
            <v>526.19914275046949</v>
          </cell>
          <cell r="N37">
            <v>337.27084843337468</v>
          </cell>
          <cell r="O37">
            <v>937.125</v>
          </cell>
          <cell r="P37">
            <v>814.12527325207998</v>
          </cell>
          <cell r="Q37">
            <v>573.93716365269722</v>
          </cell>
        </row>
        <row r="38">
          <cell r="B38">
            <v>143.06924614678579</v>
          </cell>
          <cell r="C38">
            <v>150.35895114724005</v>
          </cell>
          <cell r="D38">
            <v>411.79260281357131</v>
          </cell>
          <cell r="E38">
            <v>400.7473568357081</v>
          </cell>
          <cell r="F38">
            <v>465.89002097987589</v>
          </cell>
          <cell r="G38">
            <v>399.42450139013243</v>
          </cell>
          <cell r="H38">
            <v>443.49888611765317</v>
          </cell>
          <cell r="I38">
            <v>212.16894407957034</v>
          </cell>
          <cell r="J38">
            <v>338.71950945906542</v>
          </cell>
          <cell r="K38">
            <v>614.15285406516534</v>
          </cell>
          <cell r="L38">
            <v>422.77709854024425</v>
          </cell>
          <cell r="M38">
            <v>568.29507417050706</v>
          </cell>
          <cell r="N38">
            <v>364.25251630804468</v>
          </cell>
          <cell r="O38">
            <v>983.98125000000005</v>
          </cell>
          <cell r="P38">
            <v>947.311171426991</v>
          </cell>
          <cell r="Q38">
            <v>619.85213674491308</v>
          </cell>
        </row>
        <row r="39">
          <cell r="B39">
            <v>149.42143320519102</v>
          </cell>
          <cell r="C39">
            <v>151.46343419948278</v>
          </cell>
          <cell r="D39">
            <v>529.5878035098807</v>
          </cell>
          <cell r="E39">
            <v>395.13460863362008</v>
          </cell>
          <cell r="F39">
            <v>473.46654223341079</v>
          </cell>
          <cell r="G39">
            <v>432.71329049646886</v>
          </cell>
          <cell r="H39">
            <v>474.18353849331203</v>
          </cell>
          <cell r="I39">
            <v>233.98019360847167</v>
          </cell>
          <cell r="J39">
            <v>367.90282118111048</v>
          </cell>
          <cell r="K39">
            <v>660.99858518149347</v>
          </cell>
          <cell r="L39">
            <v>457.69127989100764</v>
          </cell>
          <cell r="M39">
            <v>613.75868010414763</v>
          </cell>
          <cell r="N39">
            <v>393.39271761268827</v>
          </cell>
          <cell r="O39">
            <v>1033.1803125000001</v>
          </cell>
          <cell r="P39">
            <v>1192.8225424933137</v>
          </cell>
          <cell r="Q39">
            <v>669.44030768450614</v>
          </cell>
        </row>
        <row r="40">
          <cell r="B40">
            <v>158.02457219406875</v>
          </cell>
          <cell r="C40">
            <v>160.84137705347172</v>
          </cell>
          <cell r="D40">
            <v>557.54444692892037</v>
          </cell>
          <cell r="E40">
            <v>420.69155494542724</v>
          </cell>
          <cell r="F40">
            <v>504.68683363555277</v>
          </cell>
          <cell r="G40">
            <v>463.63529193701208</v>
          </cell>
          <cell r="H40">
            <v>501.83911952274502</v>
          </cell>
          <cell r="I40">
            <v>252.57050993883786</v>
          </cell>
          <cell r="J40">
            <v>392.29170653302697</v>
          </cell>
          <cell r="K40">
            <v>695.08593242053473</v>
          </cell>
          <cell r="L40">
            <v>480.88689425125722</v>
          </cell>
          <cell r="M40">
            <v>662.85937451247946</v>
          </cell>
          <cell r="N40">
            <v>424.86413502170336</v>
          </cell>
          <cell r="O40">
            <v>1084.8393281250003</v>
          </cell>
          <cell r="P40">
            <v>1222.1863241714022</v>
          </cell>
          <cell r="Q40">
            <v>722.99553229926664</v>
          </cell>
        </row>
        <row r="41">
          <cell r="B41">
            <v>167.47091191649747</v>
          </cell>
          <cell r="C41">
            <v>171.4417890268148</v>
          </cell>
          <cell r="D41">
            <v>595.78880712104922</v>
          </cell>
          <cell r="E41">
            <v>447.9494056420894</v>
          </cell>
          <cell r="F41">
            <v>538.71053503530413</v>
          </cell>
          <cell r="G41">
            <v>496.81205671460435</v>
          </cell>
          <cell r="H41">
            <v>535.64313317708309</v>
          </cell>
          <cell r="I41">
            <v>272.49681234793911</v>
          </cell>
          <cell r="J41">
            <v>421.63767342604342</v>
          </cell>
          <cell r="K41">
            <v>734.5772590806007</v>
          </cell>
          <cell r="L41">
            <v>510.05123223791293</v>
          </cell>
          <cell r="M41">
            <v>715.88812447347789</v>
          </cell>
          <cell r="N41">
            <v>458.85326582343964</v>
          </cell>
          <cell r="O41">
            <v>1139.0812945312503</v>
          </cell>
          <cell r="P41">
            <v>1269.6575120519876</v>
          </cell>
          <cell r="Q41">
            <v>780.83517488320797</v>
          </cell>
        </row>
        <row r="42">
          <cell r="B42">
            <v>171.9799126399555</v>
          </cell>
          <cell r="C42">
            <v>177.00879110069997</v>
          </cell>
          <cell r="D42">
            <v>649.91317807591884</v>
          </cell>
          <cell r="E42">
            <v>508.20695225452721</v>
          </cell>
          <cell r="F42">
            <v>559.75550553255118</v>
          </cell>
          <cell r="G42">
            <v>539.50145291767944</v>
          </cell>
          <cell r="H42">
            <v>580.76225037306472</v>
          </cell>
          <cell r="I42">
            <v>279.50856043011174</v>
          </cell>
          <cell r="J42">
            <v>461.18758024359624</v>
          </cell>
          <cell r="K42">
            <v>767.37352315887597</v>
          </cell>
          <cell r="L42">
            <v>528.79855277477702</v>
          </cell>
          <cell r="M42">
            <v>773.15917443135618</v>
          </cell>
          <cell r="N42">
            <v>495.56152708931484</v>
          </cell>
          <cell r="O42">
            <v>1196.0353592578128</v>
          </cell>
          <cell r="P42">
            <v>1411.1545348971117</v>
          </cell>
          <cell r="Q42">
            <v>843.30198887386462</v>
          </cell>
        </row>
        <row r="43">
          <cell r="B43">
            <v>182.34381327645119</v>
          </cell>
          <cell r="C43">
            <v>188.62195853487526</v>
          </cell>
          <cell r="D43">
            <v>710.8162948195104</v>
          </cell>
          <cell r="E43">
            <v>551.06317711162421</v>
          </cell>
          <cell r="F43">
            <v>605.82599426144111</v>
          </cell>
          <cell r="G43">
            <v>576.19787031736212</v>
          </cell>
          <cell r="H43">
            <v>620.36359740306079</v>
          </cell>
          <cell r="I43">
            <v>302.2339149607044</v>
          </cell>
          <cell r="J43">
            <v>494.13048200642868</v>
          </cell>
          <cell r="K43">
            <v>820.92636970976241</v>
          </cell>
          <cell r="L43">
            <v>565.55474140189733</v>
          </cell>
          <cell r="M43">
            <v>835.01190838586467</v>
          </cell>
          <cell r="N43">
            <v>535.20644925646002</v>
          </cell>
          <cell r="O43">
            <v>1255.8371272207035</v>
          </cell>
          <cell r="P43">
            <v>1522.1572057678034</v>
          </cell>
          <cell r="Q43">
            <v>910.76614798377386</v>
          </cell>
        </row>
        <row r="44">
          <cell r="B44">
            <v>195.10788020580279</v>
          </cell>
          <cell r="C44">
            <v>201.82549563231655</v>
          </cell>
          <cell r="D44">
            <v>774.78976135326639</v>
          </cell>
          <cell r="E44">
            <v>595.14823128055423</v>
          </cell>
          <cell r="F44">
            <v>654.29207380235641</v>
          </cell>
          <cell r="G44">
            <v>618.01617936502726</v>
          </cell>
          <cell r="H44">
            <v>665.30668253335512</v>
          </cell>
          <cell r="I44">
            <v>324.33444572849584</v>
          </cell>
          <cell r="J44">
            <v>531.91120757344356</v>
          </cell>
          <cell r="K44">
            <v>876.18743171633173</v>
          </cell>
          <cell r="L44">
            <v>602.74796644588002</v>
          </cell>
          <cell r="M44">
            <v>901.81286105673394</v>
          </cell>
          <cell r="N44">
            <v>578.02296519697688</v>
          </cell>
          <cell r="O44">
            <v>1318.6289835817386</v>
          </cell>
          <cell r="P44">
            <v>1729.5679079377915</v>
          </cell>
          <cell r="Q44">
            <v>983.62743982247582</v>
          </cell>
        </row>
        <row r="45">
          <cell r="B45">
            <v>208.76543182020899</v>
          </cell>
          <cell r="C45">
            <v>215.95328032657872</v>
          </cell>
          <cell r="D45">
            <v>844.52083987506046</v>
          </cell>
          <cell r="E45">
            <v>642.76008978299865</v>
          </cell>
          <cell r="F45">
            <v>706.63543970654496</v>
          </cell>
          <cell r="G45">
            <v>652.08771313124305</v>
          </cell>
          <cell r="H45">
            <v>702.03160956110105</v>
          </cell>
          <cell r="I45">
            <v>344.53938309695542</v>
          </cell>
          <cell r="J45">
            <v>562.55424069925266</v>
          </cell>
          <cell r="K45">
            <v>924.550524360895</v>
          </cell>
          <cell r="L45">
            <v>635.76881517304491</v>
          </cell>
          <cell r="M45">
            <v>973.9578899412727</v>
          </cell>
          <cell r="N45">
            <v>624.26480241273509</v>
          </cell>
          <cell r="O45">
            <v>1384.5604327608255</v>
          </cell>
          <cell r="P45">
            <v>1924.645869655682</v>
          </cell>
          <cell r="Q45">
            <v>1062.317635008274</v>
          </cell>
        </row>
        <row r="46">
          <cell r="B46">
            <v>223.37901204762363</v>
          </cell>
          <cell r="C46">
            <v>231.07000994943925</v>
          </cell>
          <cell r="D46">
            <v>920.52771546381598</v>
          </cell>
          <cell r="E46">
            <v>694.18089696563857</v>
          </cell>
          <cell r="F46">
            <v>763.16627488306858</v>
          </cell>
          <cell r="G46">
            <v>702.3643573321624</v>
          </cell>
          <cell r="H46">
            <v>756.27410926741936</v>
          </cell>
          <cell r="I46">
            <v>375.38627417589777</v>
          </cell>
          <cell r="J46">
            <v>607.7065264655763</v>
          </cell>
          <cell r="K46">
            <v>997.48359118418239</v>
          </cell>
          <cell r="L46">
            <v>685.77082108382251</v>
          </cell>
          <cell r="M46">
            <v>1051.8745211365747</v>
          </cell>
          <cell r="N46">
            <v>674.20598660575399</v>
          </cell>
          <cell r="O46">
            <v>1453.7884543988669</v>
          </cell>
          <cell r="P46">
            <v>2137.5135838987067</v>
          </cell>
          <cell r="Q46">
            <v>1147.3030458089361</v>
          </cell>
        </row>
        <row r="47">
          <cell r="B47">
            <v>239.01554289095731</v>
          </cell>
          <cell r="C47">
            <v>247.24491064590001</v>
          </cell>
          <cell r="D47">
            <v>1003.3752098555595</v>
          </cell>
          <cell r="E47">
            <v>749.71536872288971</v>
          </cell>
          <cell r="F47">
            <v>824.21957687371412</v>
          </cell>
          <cell r="G47">
            <v>761.71480288095097</v>
          </cell>
          <cell r="H47">
            <v>820.31198197575361</v>
          </cell>
          <cell r="I47">
            <v>411.91946887358813</v>
          </cell>
          <cell r="J47">
            <v>661.00025692001213</v>
          </cell>
          <cell r="K47">
            <v>1083.7603741081448</v>
          </cell>
          <cell r="L47">
            <v>744.94432765992815</v>
          </cell>
          <cell r="M47">
            <v>1136.0244828275008</v>
          </cell>
          <cell r="N47">
            <v>728.14246553421435</v>
          </cell>
          <cell r="O47">
            <v>1526.4778771188103</v>
          </cell>
          <cell r="P47">
            <v>2374.4181858190454</v>
          </cell>
          <cell r="Q47">
            <v>1239.087289473651</v>
          </cell>
        </row>
        <row r="48">
          <cell r="B48">
            <v>255.74663089332432</v>
          </cell>
          <cell r="C48">
            <v>264.55205439111302</v>
          </cell>
          <cell r="D48">
            <v>1093.67897874256</v>
          </cell>
          <cell r="E48">
            <v>809.69259822072092</v>
          </cell>
          <cell r="F48">
            <v>890.1571430236113</v>
          </cell>
          <cell r="G48">
            <v>843.59624099268751</v>
          </cell>
          <cell r="H48">
            <v>908.70540117966186</v>
          </cell>
          <cell r="I48">
            <v>463.24382385073648</v>
          </cell>
          <cell r="J48">
            <v>734.46743858943239</v>
          </cell>
          <cell r="K48">
            <v>1204.1907215542303</v>
          </cell>
          <cell r="L48">
            <v>827.72160507297394</v>
          </cell>
          <cell r="M48">
            <v>1226.9064414537011</v>
          </cell>
          <cell r="N48">
            <v>786.39386277695155</v>
          </cell>
          <cell r="O48">
            <v>1602.8017709747508</v>
          </cell>
          <cell r="P48">
            <v>2631.0074019844715</v>
          </cell>
          <cell r="Q48">
            <v>1338.2142726315433</v>
          </cell>
        </row>
        <row r="49">
          <cell r="B49">
            <v>190.98742589386211</v>
          </cell>
          <cell r="C49">
            <v>255.40043873346286</v>
          </cell>
          <cell r="D49">
            <v>911.76129719177789</v>
          </cell>
          <cell r="E49">
            <v>663.57374360219762</v>
          </cell>
          <cell r="F49">
            <v>715.36762599347423</v>
          </cell>
          <cell r="G49">
            <v>794.58932247453185</v>
          </cell>
          <cell r="H49">
            <v>702.3455618985729</v>
          </cell>
          <cell r="I49">
            <v>427.50252200366924</v>
          </cell>
          <cell r="J49">
            <v>420.65078475133947</v>
          </cell>
          <cell r="K49">
            <v>766.45645876175331</v>
          </cell>
          <cell r="L49">
            <v>559.59090883750446</v>
          </cell>
          <cell r="M49">
            <v>1325.0589567699972</v>
          </cell>
          <cell r="N49">
            <v>849.30537179910777</v>
          </cell>
          <cell r="O49">
            <v>1682.9418595234883</v>
          </cell>
          <cell r="P49">
            <v>1287.6914638673634</v>
          </cell>
          <cell r="Q49">
            <v>1445.2714144420668</v>
          </cell>
        </row>
        <row r="50">
          <cell r="B50">
            <v>199.43254265122485</v>
          </cell>
          <cell r="C50">
            <v>262.00448161667828</v>
          </cell>
          <cell r="D50">
            <v>954.36050084884869</v>
          </cell>
          <cell r="E50">
            <v>695.35688006110206</v>
          </cell>
          <cell r="F50">
            <v>743.37466253554248</v>
          </cell>
          <cell r="G50">
            <v>834.27570113704053</v>
          </cell>
          <cell r="H50">
            <v>735.52208067221227</v>
          </cell>
          <cell r="I50">
            <v>442.20678833046549</v>
          </cell>
          <cell r="J50">
            <v>435.55917267896905</v>
          </cell>
          <cell r="K50">
            <v>792.61936733384607</v>
          </cell>
          <cell r="L50">
            <v>579.23843786315456</v>
          </cell>
          <cell r="M50">
            <v>1431.0636733115971</v>
          </cell>
          <cell r="N50">
            <v>917.24980154303648</v>
          </cell>
          <cell r="O50">
            <v>1767.0889524996628</v>
          </cell>
          <cell r="P50">
            <v>1343.5808561397582</v>
          </cell>
          <cell r="Q50">
            <v>1560.8931275974321</v>
          </cell>
        </row>
        <row r="51">
          <cell r="B51">
            <v>207.43521121525743</v>
          </cell>
          <cell r="C51">
            <v>268.32343794729383</v>
          </cell>
          <cell r="D51">
            <v>996.79204185217736</v>
          </cell>
          <cell r="E51">
            <v>726.06451128093545</v>
          </cell>
          <cell r="F51">
            <v>772.30677863331755</v>
          </cell>
          <cell r="G51">
            <v>872.59571918654331</v>
          </cell>
          <cell r="H51">
            <v>767.64494262545725</v>
          </cell>
          <cell r="I51">
            <v>457.17340014148471</v>
          </cell>
          <cell r="J51">
            <v>450.6972656407836</v>
          </cell>
          <cell r="K51">
            <v>819.78784946123119</v>
          </cell>
          <cell r="L51">
            <v>599.83249813414068</v>
          </cell>
          <cell r="M51">
            <v>1545.548767176525</v>
          </cell>
          <cell r="N51">
            <v>990.62978566647951</v>
          </cell>
          <cell r="O51">
            <v>1855.4434001246461</v>
          </cell>
          <cell r="P51">
            <v>1398.689467573</v>
          </cell>
          <cell r="Q51">
            <v>1685.7645778052267</v>
          </cell>
        </row>
        <row r="53">
          <cell r="B53">
            <v>7.5668071704345197E-2</v>
          </cell>
          <cell r="C53">
            <v>5.7058259099926012E-2</v>
          </cell>
          <cell r="D53">
            <v>7.364075595777031E-2</v>
          </cell>
          <cell r="E53">
            <v>6.2475511309166842E-2</v>
          </cell>
          <cell r="F53">
            <v>6.2860763117763119E-2</v>
          </cell>
          <cell r="G53">
            <v>5.6679953311567166E-2</v>
          </cell>
          <cell r="H53">
            <v>6.0760920445374289E-2</v>
          </cell>
          <cell r="I53">
            <v>3.8089223414173867E-2</v>
          </cell>
          <cell r="J53">
            <v>7.5168153022276751E-2</v>
          </cell>
          <cell r="K53">
            <v>5.6146386924957881E-2</v>
          </cell>
          <cell r="L53">
            <v>5.2770624909624253E-2</v>
          </cell>
          <cell r="M53">
            <v>6.2574774141836986E-2</v>
          </cell>
          <cell r="N53">
            <v>6.2380666880878399E-2</v>
          </cell>
          <cell r="O53">
            <v>4.4407563398856098E-2</v>
          </cell>
          <cell r="P53">
            <v>0.10139429970927538</v>
          </cell>
          <cell r="Q53">
            <v>5.8792060564863746E-2</v>
          </cell>
        </row>
      </sheetData>
      <sheetData sheetId="3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gh"/>
      <sheetName val="Data"/>
      <sheetName val="MeritOrder"/>
      <sheetName val="Capfac"/>
    </sheetNames>
    <sheetDataSet>
      <sheetData sheetId="0" refreshError="1"/>
      <sheetData sheetId="1" refreshError="1"/>
      <sheetData sheetId="2" refreshError="1">
        <row r="13">
          <cell r="F13">
            <v>69.382499999999993</v>
          </cell>
        </row>
      </sheetData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6-1"/>
      <sheetName val="F6-2a&amp;b"/>
      <sheetName val="F6-3a&amp;b"/>
      <sheetName val="F6-4a&amp;b"/>
      <sheetName val="F6-5"/>
      <sheetName val="f6-6"/>
      <sheetName val="f6-7"/>
      <sheetName val="T6.1"/>
      <sheetName val="T6.2"/>
      <sheetName val="6-3"/>
      <sheetName val="6-4"/>
      <sheetName val="6-5"/>
      <sheetName val="6-6"/>
      <sheetName val="6-7a"/>
      <sheetName val="6-7b"/>
      <sheetName val="6-7c"/>
      <sheetName val="6-8"/>
      <sheetName val="6-9"/>
      <sheetName val="T6-10"/>
      <sheetName val="T6-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K6">
            <v>0</v>
          </cell>
          <cell r="L6">
            <v>0</v>
          </cell>
          <cell r="M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T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</row>
        <row r="8">
          <cell r="J8">
            <v>0</v>
          </cell>
          <cell r="K8">
            <v>0</v>
          </cell>
          <cell r="L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S8">
            <v>0</v>
          </cell>
          <cell r="T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S9">
            <v>0</v>
          </cell>
          <cell r="T9">
            <v>0</v>
          </cell>
        </row>
        <row r="10">
          <cell r="J10">
            <v>0</v>
          </cell>
          <cell r="K10">
            <v>0</v>
          </cell>
          <cell r="L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S10">
            <v>0</v>
          </cell>
          <cell r="T10">
            <v>0</v>
          </cell>
        </row>
        <row r="11"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J13">
            <v>0</v>
          </cell>
          <cell r="K13">
            <v>0</v>
          </cell>
          <cell r="L13">
            <v>0</v>
          </cell>
          <cell r="N13">
            <v>0</v>
          </cell>
          <cell r="P13">
            <v>0</v>
          </cell>
          <cell r="Q13">
            <v>0</v>
          </cell>
          <cell r="S13">
            <v>0</v>
          </cell>
          <cell r="T13">
            <v>0</v>
          </cell>
        </row>
        <row r="14">
          <cell r="J14">
            <v>0</v>
          </cell>
          <cell r="K14">
            <v>0</v>
          </cell>
          <cell r="L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S14">
            <v>0</v>
          </cell>
          <cell r="T14">
            <v>0</v>
          </cell>
        </row>
        <row r="15">
          <cell r="K15">
            <v>0</v>
          </cell>
          <cell r="L15">
            <v>0</v>
          </cell>
          <cell r="N15">
            <v>0</v>
          </cell>
          <cell r="O15">
            <v>398.1</v>
          </cell>
          <cell r="P15">
            <v>0</v>
          </cell>
          <cell r="Q15">
            <v>0</v>
          </cell>
          <cell r="S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Q17">
            <v>0</v>
          </cell>
          <cell r="S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Q18">
            <v>0</v>
          </cell>
          <cell r="S1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GR Summary"/>
      <sheetName val="HNK"/>
      <sheetName val="WGL"/>
      <sheetName val="JBHPL"/>
      <sheetName val="JANG"/>
      <sheetName val="MHBD"/>
      <sheetName val="KRN"/>
      <sheetName val="PDLY"/>
      <sheetName val="JGTYL"/>
      <sheetName val="KMM"/>
      <sheetName val="BKDM"/>
      <sheetName val="NZB"/>
      <sheetName val="KMDY"/>
      <sheetName val="ADB"/>
      <sheetName val="NML"/>
      <sheetName val="MNRL"/>
      <sheetName val="KBASF"/>
      <sheetName val="TSNPDCL"/>
    </sheetNames>
    <sheetDataSet>
      <sheetData sheetId="0">
        <row r="6">
          <cell r="C6">
            <v>0.02</v>
          </cell>
        </row>
      </sheetData>
      <sheetData sheetId="1">
        <row r="6">
          <cell r="W6">
            <v>471.94675110259158</v>
          </cell>
        </row>
      </sheetData>
      <sheetData sheetId="2">
        <row r="6">
          <cell r="W6">
            <v>322.20891597278148</v>
          </cell>
        </row>
      </sheetData>
      <sheetData sheetId="3">
        <row r="6">
          <cell r="W6">
            <v>125.08064255664526</v>
          </cell>
        </row>
      </sheetData>
      <sheetData sheetId="4">
        <row r="6">
          <cell r="W6">
            <v>117.50120961385844</v>
          </cell>
        </row>
      </sheetData>
      <sheetData sheetId="5">
        <row r="6">
          <cell r="W6">
            <v>132.6040967445249</v>
          </cell>
        </row>
      </sheetData>
      <sheetData sheetId="6">
        <row r="6">
          <cell r="W6">
            <v>490.3179128570228</v>
          </cell>
        </row>
      </sheetData>
      <sheetData sheetId="7">
        <row r="6">
          <cell r="W6">
            <v>218.40308246522153</v>
          </cell>
        </row>
      </sheetData>
      <sheetData sheetId="8">
        <row r="6">
          <cell r="W6">
            <v>308.21113349349429</v>
          </cell>
        </row>
      </sheetData>
      <sheetData sheetId="9">
        <row r="6">
          <cell r="W6">
            <v>557.93754107682457</v>
          </cell>
        </row>
      </sheetData>
      <sheetData sheetId="10">
        <row r="6">
          <cell r="W6">
            <v>328.85430456034464</v>
          </cell>
        </row>
      </sheetData>
      <sheetData sheetId="11">
        <row r="6">
          <cell r="W6">
            <v>539.43934676763308</v>
          </cell>
        </row>
      </sheetData>
      <sheetData sheetId="12">
        <row r="6">
          <cell r="W6">
            <v>214.47458446522646</v>
          </cell>
        </row>
      </sheetData>
      <sheetData sheetId="13">
        <row r="6">
          <cell r="W6">
            <v>150.83799536811594</v>
          </cell>
        </row>
      </sheetData>
      <sheetData sheetId="14">
        <row r="6">
          <cell r="W6">
            <v>173.55599229459989</v>
          </cell>
        </row>
      </sheetData>
      <sheetData sheetId="15">
        <row r="6">
          <cell r="W6">
            <v>245.82883574666542</v>
          </cell>
        </row>
      </sheetData>
      <sheetData sheetId="16">
        <row r="6">
          <cell r="W6">
            <v>78.962610798178162</v>
          </cell>
        </row>
      </sheetData>
      <sheetData sheetId="17">
        <row r="6">
          <cell r="C6">
            <v>2341.66572</v>
          </cell>
          <cell r="D6">
            <v>0</v>
          </cell>
          <cell r="E6">
            <v>2517.1697000000004</v>
          </cell>
          <cell r="G6">
            <v>2640.3030600000002</v>
          </cell>
          <cell r="I6">
            <v>2849.7261100000001</v>
          </cell>
          <cell r="K6">
            <v>3061.8891000000003</v>
          </cell>
          <cell r="M6">
            <v>4355.4775899999995</v>
          </cell>
        </row>
        <row r="7">
          <cell r="C7">
            <v>607.00955999999996</v>
          </cell>
          <cell r="D7">
            <v>0</v>
          </cell>
          <cell r="E7">
            <v>664.15850999999998</v>
          </cell>
          <cell r="G7">
            <v>741.56914000000006</v>
          </cell>
          <cell r="I7">
            <v>819.74307999999996</v>
          </cell>
          <cell r="K7">
            <v>890.70861000000014</v>
          </cell>
          <cell r="M7">
            <v>1089.07275</v>
          </cell>
        </row>
        <row r="8">
          <cell r="C8">
            <v>535.82087012</v>
          </cell>
          <cell r="D8">
            <v>0</v>
          </cell>
          <cell r="E8">
            <v>533.44019834000005</v>
          </cell>
          <cell r="G8">
            <v>546.26026802000001</v>
          </cell>
          <cell r="I8">
            <v>563.92006492000007</v>
          </cell>
          <cell r="K8">
            <v>581.07477505999998</v>
          </cell>
          <cell r="M8">
            <v>588.79398021999998</v>
          </cell>
        </row>
        <row r="9">
          <cell r="C9">
            <v>16.457187400000002</v>
          </cell>
          <cell r="D9">
            <v>0</v>
          </cell>
          <cell r="E9">
            <v>16.44386166</v>
          </cell>
          <cell r="G9">
            <v>18.340335400000001</v>
          </cell>
          <cell r="I9">
            <v>18.567701279999998</v>
          </cell>
          <cell r="K9">
            <v>19.5046176</v>
          </cell>
          <cell r="M9">
            <v>19.93256796</v>
          </cell>
        </row>
        <row r="10">
          <cell r="C10">
            <v>0</v>
          </cell>
          <cell r="D10">
            <v>4432828.8</v>
          </cell>
          <cell r="E10">
            <v>0</v>
          </cell>
          <cell r="F10">
            <v>4588106.1999999993</v>
          </cell>
          <cell r="G10">
            <v>0</v>
          </cell>
          <cell r="H10">
            <v>5733176.8199999994</v>
          </cell>
          <cell r="I10">
            <v>0</v>
          </cell>
          <cell r="J10">
            <v>5906123.0800000001</v>
          </cell>
          <cell r="K10">
            <v>0</v>
          </cell>
          <cell r="L10">
            <v>6098327.6199999992</v>
          </cell>
          <cell r="M10">
            <v>0</v>
          </cell>
          <cell r="N10">
            <v>6331236.4099999992</v>
          </cell>
        </row>
        <row r="11">
          <cell r="C11">
            <v>140.4986514</v>
          </cell>
          <cell r="D11">
            <v>0</v>
          </cell>
          <cell r="E11">
            <v>150.56498118000002</v>
          </cell>
          <cell r="G11">
            <v>157.14834858</v>
          </cell>
          <cell r="I11">
            <v>176.22477413999999</v>
          </cell>
          <cell r="K11">
            <v>192.2150627</v>
          </cell>
          <cell r="M11">
            <v>197.50669651999996</v>
          </cell>
        </row>
        <row r="12">
          <cell r="C12">
            <v>38.155140000000003</v>
          </cell>
          <cell r="D12">
            <v>0</v>
          </cell>
          <cell r="E12">
            <v>40.170909999999999</v>
          </cell>
          <cell r="G12">
            <v>43.482340000000001</v>
          </cell>
          <cell r="I12">
            <v>46.696629999999999</v>
          </cell>
          <cell r="K12">
            <v>49.461159999999992</v>
          </cell>
          <cell r="M12">
            <v>57.34141000000001</v>
          </cell>
        </row>
        <row r="13">
          <cell r="C13">
            <v>0</v>
          </cell>
          <cell r="D13">
            <v>0</v>
          </cell>
          <cell r="E13">
            <v>0</v>
          </cell>
          <cell r="G13">
            <v>0</v>
          </cell>
          <cell r="I13">
            <v>0.51562000000000008</v>
          </cell>
          <cell r="K13">
            <v>7.9990907692307704</v>
          </cell>
          <cell r="M13">
            <v>7.9547399999999993</v>
          </cell>
        </row>
        <row r="18">
          <cell r="C18">
            <v>272.96100000000007</v>
          </cell>
          <cell r="E18">
            <v>312.25200000000001</v>
          </cell>
          <cell r="G18">
            <v>350.00499999999994</v>
          </cell>
          <cell r="I18">
            <v>400.51650000000001</v>
          </cell>
          <cell r="K18">
            <v>417.12050000000005</v>
          </cell>
          <cell r="M18">
            <v>465.58550000000008</v>
          </cell>
        </row>
        <row r="19">
          <cell r="C19">
            <v>0</v>
          </cell>
          <cell r="E19">
            <v>0</v>
          </cell>
          <cell r="G19">
            <v>0</v>
          </cell>
          <cell r="I19">
            <v>0</v>
          </cell>
          <cell r="K19">
            <v>0</v>
          </cell>
          <cell r="M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  <cell r="I20">
            <v>0</v>
          </cell>
          <cell r="K20">
            <v>0</v>
          </cell>
          <cell r="M20">
            <v>0</v>
          </cell>
        </row>
        <row r="21">
          <cell r="C21">
            <v>0</v>
          </cell>
          <cell r="E21">
            <v>0</v>
          </cell>
          <cell r="G21">
            <v>0</v>
          </cell>
          <cell r="I21">
            <v>0</v>
          </cell>
          <cell r="K21">
            <v>0</v>
          </cell>
          <cell r="M21">
            <v>0</v>
          </cell>
        </row>
        <row r="22">
          <cell r="C22">
            <v>0</v>
          </cell>
          <cell r="E22">
            <v>0</v>
          </cell>
          <cell r="G22">
            <v>0</v>
          </cell>
          <cell r="I22">
            <v>0</v>
          </cell>
          <cell r="K22">
            <v>0</v>
          </cell>
          <cell r="M22">
            <v>0</v>
          </cell>
        </row>
        <row r="23">
          <cell r="C23">
            <v>55.18099999999999</v>
          </cell>
          <cell r="E23">
            <v>73.732999999999976</v>
          </cell>
          <cell r="G23">
            <v>81.017600000000002</v>
          </cell>
          <cell r="I23">
            <v>73.778599999999997</v>
          </cell>
          <cell r="K23">
            <v>79.938600000000008</v>
          </cell>
          <cell r="M23">
            <v>91.45859999999999</v>
          </cell>
        </row>
        <row r="24">
          <cell r="C24">
            <v>2.605</v>
          </cell>
          <cell r="E24">
            <v>2.8450000000000002</v>
          </cell>
          <cell r="G24">
            <v>2.5249999999999999</v>
          </cell>
          <cell r="I24">
            <v>2.355</v>
          </cell>
          <cell r="K24">
            <v>2.4849999999999999</v>
          </cell>
          <cell r="M24">
            <v>2.6549999999999998</v>
          </cell>
        </row>
        <row r="25">
          <cell r="C25">
            <v>60.695000000000007</v>
          </cell>
          <cell r="E25">
            <v>65.744</v>
          </cell>
          <cell r="G25">
            <v>68.318000000000012</v>
          </cell>
          <cell r="I25">
            <v>66.645099999999985</v>
          </cell>
          <cell r="K25">
            <v>67.215099999999993</v>
          </cell>
          <cell r="M25">
            <v>67.305099999999996</v>
          </cell>
        </row>
        <row r="26">
          <cell r="C26">
            <v>16.217999999999996</v>
          </cell>
          <cell r="E26">
            <v>17.809999999999999</v>
          </cell>
          <cell r="G26">
            <v>38.598999999999997</v>
          </cell>
          <cell r="I26">
            <v>38.972000000000001</v>
          </cell>
          <cell r="K26">
            <v>38.677</v>
          </cell>
          <cell r="M26">
            <v>37.024000000000001</v>
          </cell>
        </row>
        <row r="27">
          <cell r="C27">
            <v>4.3900000000000006</v>
          </cell>
          <cell r="E27">
            <v>4.54</v>
          </cell>
          <cell r="G27">
            <v>4.88</v>
          </cell>
          <cell r="I27">
            <v>4.88</v>
          </cell>
          <cell r="K27">
            <v>5.0250000000000004</v>
          </cell>
          <cell r="M27">
            <v>5.0250000000000004</v>
          </cell>
        </row>
        <row r="28">
          <cell r="C28">
            <v>0</v>
          </cell>
          <cell r="E28">
            <v>0</v>
          </cell>
          <cell r="G28">
            <v>0</v>
          </cell>
          <cell r="I28">
            <v>10.798</v>
          </cell>
          <cell r="K28">
            <v>14.695</v>
          </cell>
          <cell r="M28">
            <v>14.593999999999999</v>
          </cell>
        </row>
        <row r="29">
          <cell r="C29">
            <v>126.405</v>
          </cell>
          <cell r="E29">
            <v>136.405</v>
          </cell>
          <cell r="G29">
            <v>166.405</v>
          </cell>
          <cell r="I29">
            <v>486.3</v>
          </cell>
          <cell r="K29">
            <v>211.40524000000022</v>
          </cell>
          <cell r="M29">
            <v>232.70524</v>
          </cell>
        </row>
        <row r="34">
          <cell r="C34">
            <v>50.652999999999992</v>
          </cell>
          <cell r="E34">
            <v>63.123999999999995</v>
          </cell>
          <cell r="G34">
            <v>77.25500000000001</v>
          </cell>
          <cell r="I34">
            <v>70.346999999999994</v>
          </cell>
          <cell r="K34">
            <v>64.600999999999999</v>
          </cell>
          <cell r="M34">
            <v>61.746000000000002</v>
          </cell>
        </row>
        <row r="35">
          <cell r="C35">
            <v>0</v>
          </cell>
          <cell r="E35">
            <v>0</v>
          </cell>
          <cell r="G35">
            <v>0</v>
          </cell>
          <cell r="I35">
            <v>0</v>
          </cell>
          <cell r="K35">
            <v>0</v>
          </cell>
          <cell r="M35">
            <v>0</v>
          </cell>
        </row>
        <row r="36">
          <cell r="C36">
            <v>0</v>
          </cell>
          <cell r="E36">
            <v>0</v>
          </cell>
          <cell r="G36">
            <v>0</v>
          </cell>
          <cell r="I36">
            <v>0</v>
          </cell>
          <cell r="K36">
            <v>0</v>
          </cell>
          <cell r="M36">
            <v>0</v>
          </cell>
        </row>
        <row r="37">
          <cell r="C37">
            <v>0</v>
          </cell>
          <cell r="E37">
            <v>0</v>
          </cell>
          <cell r="G37">
            <v>0</v>
          </cell>
          <cell r="I37">
            <v>0</v>
          </cell>
          <cell r="K37">
            <v>0</v>
          </cell>
          <cell r="M37">
            <v>0</v>
          </cell>
        </row>
        <row r="38">
          <cell r="C38">
            <v>7.0000000000000007E-2</v>
          </cell>
          <cell r="E38">
            <v>4.2</v>
          </cell>
          <cell r="G38">
            <v>0</v>
          </cell>
          <cell r="I38">
            <v>5.85</v>
          </cell>
          <cell r="K38">
            <v>5.85</v>
          </cell>
          <cell r="M38">
            <v>10.85</v>
          </cell>
        </row>
        <row r="39">
          <cell r="C39">
            <v>10.147</v>
          </cell>
          <cell r="E39">
            <v>13.077</v>
          </cell>
          <cell r="G39">
            <v>15.507999999999999</v>
          </cell>
          <cell r="I39">
            <v>7.6126500000000004</v>
          </cell>
          <cell r="K39">
            <v>8.1769999999999996</v>
          </cell>
          <cell r="M39">
            <v>6.7526499999999992</v>
          </cell>
        </row>
        <row r="40">
          <cell r="C40">
            <v>0</v>
          </cell>
          <cell r="E40">
            <v>0</v>
          </cell>
          <cell r="G40">
            <v>0</v>
          </cell>
          <cell r="I40">
            <v>0</v>
          </cell>
          <cell r="K40">
            <v>0</v>
          </cell>
          <cell r="M40">
            <v>0</v>
          </cell>
        </row>
        <row r="41">
          <cell r="C41">
            <v>52.382000000000005</v>
          </cell>
          <cell r="E41">
            <v>57.256000000000007</v>
          </cell>
          <cell r="G41">
            <v>63.332000000000001</v>
          </cell>
          <cell r="I41">
            <v>63.922000000000004</v>
          </cell>
          <cell r="K41">
            <v>63.922000000000004</v>
          </cell>
          <cell r="M41">
            <v>63.922000000000004</v>
          </cell>
        </row>
        <row r="42">
          <cell r="C42">
            <v>0.224</v>
          </cell>
          <cell r="E42">
            <v>0.224</v>
          </cell>
          <cell r="G42">
            <v>60.133000000000003</v>
          </cell>
          <cell r="I42">
            <v>63.53799999999999</v>
          </cell>
          <cell r="K42">
            <v>62.279999999999994</v>
          </cell>
          <cell r="M42">
            <v>63.53799999999999</v>
          </cell>
        </row>
        <row r="43">
          <cell r="C43">
            <v>10.57</v>
          </cell>
          <cell r="E43">
            <v>10.57</v>
          </cell>
          <cell r="G43">
            <v>14.57</v>
          </cell>
          <cell r="I43">
            <v>13.67</v>
          </cell>
          <cell r="K43">
            <v>15.17</v>
          </cell>
          <cell r="M43">
            <v>16.170000000000002</v>
          </cell>
        </row>
        <row r="44">
          <cell r="C44">
            <v>0</v>
          </cell>
          <cell r="E44">
            <v>0</v>
          </cell>
          <cell r="G44">
            <v>0</v>
          </cell>
          <cell r="I44">
            <v>104.55</v>
          </cell>
          <cell r="K44">
            <v>8.75</v>
          </cell>
          <cell r="M44">
            <v>8.4699999999999989</v>
          </cell>
        </row>
        <row r="45">
          <cell r="G45">
            <v>0</v>
          </cell>
        </row>
        <row r="49">
          <cell r="C49">
            <v>184.62</v>
          </cell>
          <cell r="E49">
            <v>192.92000000000002</v>
          </cell>
          <cell r="G49">
            <v>184.92000000000002</v>
          </cell>
          <cell r="I49">
            <v>214.82</v>
          </cell>
          <cell r="K49">
            <v>184.67000000000002</v>
          </cell>
          <cell r="M49">
            <v>197.22</v>
          </cell>
        </row>
        <row r="50">
          <cell r="C50">
            <v>0</v>
          </cell>
          <cell r="E50">
            <v>0</v>
          </cell>
          <cell r="G50">
            <v>0</v>
          </cell>
          <cell r="I50">
            <v>0</v>
          </cell>
          <cell r="K50">
            <v>0</v>
          </cell>
          <cell r="M50">
            <v>0</v>
          </cell>
        </row>
        <row r="51">
          <cell r="C51">
            <v>0</v>
          </cell>
          <cell r="E51">
            <v>0</v>
          </cell>
          <cell r="G51">
            <v>0</v>
          </cell>
          <cell r="I51">
            <v>0</v>
          </cell>
          <cell r="K51">
            <v>0</v>
          </cell>
          <cell r="M51">
            <v>0</v>
          </cell>
        </row>
        <row r="52">
          <cell r="C52">
            <v>0</v>
          </cell>
          <cell r="E52">
            <v>0</v>
          </cell>
          <cell r="G52">
            <v>0</v>
          </cell>
          <cell r="I52">
            <v>0</v>
          </cell>
          <cell r="K52">
            <v>0</v>
          </cell>
          <cell r="M52">
            <v>0</v>
          </cell>
        </row>
        <row r="53">
          <cell r="C53">
            <v>0</v>
          </cell>
          <cell r="E53">
            <v>0</v>
          </cell>
          <cell r="G53">
            <v>0</v>
          </cell>
          <cell r="I53">
            <v>0</v>
          </cell>
          <cell r="K53">
            <v>0</v>
          </cell>
          <cell r="M53">
            <v>0</v>
          </cell>
        </row>
        <row r="54">
          <cell r="C54">
            <v>43</v>
          </cell>
          <cell r="E54">
            <v>18</v>
          </cell>
          <cell r="G54">
            <v>18</v>
          </cell>
          <cell r="I54">
            <v>17.149999999999999</v>
          </cell>
          <cell r="K54">
            <v>14.15</v>
          </cell>
          <cell r="M54">
            <v>17.850000000000001</v>
          </cell>
        </row>
        <row r="55">
          <cell r="C55">
            <v>0</v>
          </cell>
          <cell r="E55">
            <v>0</v>
          </cell>
          <cell r="G55">
            <v>0</v>
          </cell>
          <cell r="I55">
            <v>0</v>
          </cell>
          <cell r="K55">
            <v>0</v>
          </cell>
          <cell r="M55">
            <v>0</v>
          </cell>
        </row>
        <row r="56">
          <cell r="C56">
            <v>494.34799999999996</v>
          </cell>
          <cell r="E56">
            <v>494.32599999999996</v>
          </cell>
          <cell r="G56">
            <v>1380.4659999999999</v>
          </cell>
          <cell r="I56">
            <v>2318.8100000000009</v>
          </cell>
          <cell r="K56">
            <v>2318.8100000000004</v>
          </cell>
          <cell r="M56">
            <v>2405.1250000000005</v>
          </cell>
        </row>
        <row r="57">
          <cell r="C57">
            <v>0</v>
          </cell>
          <cell r="E57">
            <v>0</v>
          </cell>
          <cell r="G57">
            <v>5.3079999999999998</v>
          </cell>
          <cell r="I57">
            <v>5.3079999999999998</v>
          </cell>
          <cell r="K57">
            <v>5.3079999999999998</v>
          </cell>
          <cell r="M57">
            <v>5.3079999999999998</v>
          </cell>
        </row>
        <row r="58">
          <cell r="C58">
            <v>165</v>
          </cell>
          <cell r="E58">
            <v>150</v>
          </cell>
          <cell r="G58">
            <v>150</v>
          </cell>
          <cell r="I58">
            <v>155.30000000000001</v>
          </cell>
          <cell r="K58">
            <v>154</v>
          </cell>
          <cell r="M58">
            <v>154</v>
          </cell>
        </row>
        <row r="59">
          <cell r="C59">
            <v>26</v>
          </cell>
          <cell r="E59">
            <v>26</v>
          </cell>
          <cell r="G59">
            <v>30</v>
          </cell>
          <cell r="I59">
            <v>30</v>
          </cell>
          <cell r="K59">
            <v>30</v>
          </cell>
          <cell r="M59">
            <v>30</v>
          </cell>
        </row>
        <row r="60">
          <cell r="C60">
            <v>0</v>
          </cell>
          <cell r="E60">
            <v>0</v>
          </cell>
          <cell r="G60">
            <v>0</v>
          </cell>
          <cell r="I60">
            <v>0</v>
          </cell>
          <cell r="K60">
            <v>30</v>
          </cell>
          <cell r="M60">
            <v>0</v>
          </cell>
        </row>
        <row r="64">
          <cell r="C64">
            <v>5255.07612892</v>
          </cell>
          <cell r="D64">
            <v>4432828.8</v>
          </cell>
          <cell r="E64">
            <v>5564.97416118</v>
          </cell>
          <cell r="F64">
            <v>4588106.1999999993</v>
          </cell>
          <cell r="G64">
            <v>6858.3450919999996</v>
          </cell>
          <cell r="H64">
            <v>5733176.8199999994</v>
          </cell>
          <cell r="I64">
            <v>8630.5168303400005</v>
          </cell>
          <cell r="J64">
            <v>5906123.0800000001</v>
          </cell>
          <cell r="K64">
            <v>8605.1018561292312</v>
          </cell>
          <cell r="L64">
            <v>6098327.6199999992</v>
          </cell>
          <cell r="M64">
            <v>10273.3838247</v>
          </cell>
          <cell r="N64">
            <v>6331236.4099999992</v>
          </cell>
        </row>
        <row r="72">
          <cell r="C72">
            <v>3727922</v>
          </cell>
          <cell r="D72">
            <v>3827797</v>
          </cell>
          <cell r="E72">
            <v>4040266</v>
          </cell>
          <cell r="F72">
            <v>4239991</v>
          </cell>
          <cell r="G72">
            <v>4361528</v>
          </cell>
          <cell r="H72">
            <v>4422077</v>
          </cell>
        </row>
        <row r="73">
          <cell r="C73">
            <v>364349</v>
          </cell>
          <cell r="D73">
            <v>382729</v>
          </cell>
          <cell r="E73">
            <v>407436</v>
          </cell>
          <cell r="F73">
            <v>430890</v>
          </cell>
          <cell r="G73">
            <v>459183</v>
          </cell>
          <cell r="H73">
            <v>517091</v>
          </cell>
        </row>
        <row r="74">
          <cell r="C74">
            <v>31125</v>
          </cell>
          <cell r="D74">
            <v>31821</v>
          </cell>
          <cell r="E74">
            <v>32668</v>
          </cell>
          <cell r="F74">
            <v>33089</v>
          </cell>
          <cell r="G74">
            <v>33797</v>
          </cell>
          <cell r="H74">
            <v>33893</v>
          </cell>
        </row>
        <row r="75">
          <cell r="C75">
            <v>6406</v>
          </cell>
          <cell r="D75">
            <v>6645</v>
          </cell>
          <cell r="E75">
            <v>7008</v>
          </cell>
          <cell r="F75">
            <v>7240</v>
          </cell>
          <cell r="G75">
            <v>7535</v>
          </cell>
          <cell r="H75">
            <v>7639</v>
          </cell>
        </row>
        <row r="76">
          <cell r="C76">
            <v>1063148</v>
          </cell>
          <cell r="D76">
            <v>1095709</v>
          </cell>
          <cell r="E76">
            <v>1129773</v>
          </cell>
          <cell r="F76">
            <v>1164283</v>
          </cell>
          <cell r="G76">
            <v>1202763</v>
          </cell>
          <cell r="H76">
            <v>1251686</v>
          </cell>
        </row>
        <row r="77">
          <cell r="C77">
            <v>52650</v>
          </cell>
          <cell r="D77">
            <v>56729</v>
          </cell>
          <cell r="E77">
            <v>58703</v>
          </cell>
          <cell r="F77">
            <v>76217</v>
          </cell>
          <cell r="G77">
            <v>80925</v>
          </cell>
          <cell r="H77">
            <v>83015</v>
          </cell>
        </row>
        <row r="78">
          <cell r="C78">
            <v>26505</v>
          </cell>
          <cell r="D78">
            <v>26041</v>
          </cell>
          <cell r="E78">
            <v>26551</v>
          </cell>
          <cell r="F78">
            <v>27039</v>
          </cell>
          <cell r="G78">
            <v>27640</v>
          </cell>
          <cell r="H78">
            <v>28338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150</v>
          </cell>
          <cell r="G79">
            <v>648</v>
          </cell>
          <cell r="H79">
            <v>1691</v>
          </cell>
        </row>
        <row r="82">
          <cell r="C82">
            <v>5272105</v>
          </cell>
          <cell r="D82">
            <v>5427471</v>
          </cell>
          <cell r="E82">
            <v>5702405</v>
          </cell>
          <cell r="F82">
            <v>5978899</v>
          </cell>
          <cell r="G82">
            <v>6174019</v>
          </cell>
          <cell r="H82">
            <v>6345430</v>
          </cell>
        </row>
        <row r="85">
          <cell r="C85">
            <v>1445</v>
          </cell>
          <cell r="D85">
            <v>1625</v>
          </cell>
          <cell r="E85">
            <v>1807</v>
          </cell>
          <cell r="F85">
            <v>1938</v>
          </cell>
          <cell r="G85">
            <v>2062</v>
          </cell>
          <cell r="H85">
            <v>2211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>
            <v>354</v>
          </cell>
          <cell r="D90">
            <v>403</v>
          </cell>
          <cell r="E90">
            <v>442</v>
          </cell>
          <cell r="F90">
            <v>462</v>
          </cell>
          <cell r="G90">
            <v>488</v>
          </cell>
          <cell r="H90">
            <v>557</v>
          </cell>
        </row>
        <row r="91">
          <cell r="C91">
            <v>17</v>
          </cell>
          <cell r="D91">
            <v>18</v>
          </cell>
          <cell r="E91">
            <v>18</v>
          </cell>
          <cell r="F91">
            <v>18</v>
          </cell>
          <cell r="G91">
            <v>18</v>
          </cell>
          <cell r="H91">
            <v>20</v>
          </cell>
        </row>
        <row r="92">
          <cell r="C92">
            <v>188</v>
          </cell>
          <cell r="D92">
            <v>203</v>
          </cell>
          <cell r="E92">
            <v>209</v>
          </cell>
          <cell r="F92">
            <v>204</v>
          </cell>
          <cell r="G92">
            <v>205</v>
          </cell>
          <cell r="H92">
            <v>206</v>
          </cell>
        </row>
        <row r="93">
          <cell r="C93">
            <v>67</v>
          </cell>
          <cell r="D93">
            <v>68</v>
          </cell>
          <cell r="E93">
            <v>129</v>
          </cell>
          <cell r="F93">
            <v>127</v>
          </cell>
          <cell r="G93">
            <v>123</v>
          </cell>
          <cell r="H93">
            <v>119</v>
          </cell>
        </row>
        <row r="94">
          <cell r="C94">
            <v>17</v>
          </cell>
          <cell r="D94">
            <v>17</v>
          </cell>
          <cell r="E94">
            <v>17</v>
          </cell>
          <cell r="F94">
            <v>17</v>
          </cell>
          <cell r="G94">
            <v>18</v>
          </cell>
          <cell r="H94">
            <v>18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33</v>
          </cell>
          <cell r="G95">
            <v>36</v>
          </cell>
          <cell r="H95">
            <v>41</v>
          </cell>
        </row>
        <row r="96">
          <cell r="C96">
            <v>1</v>
          </cell>
          <cell r="D96">
            <v>55</v>
          </cell>
          <cell r="E96">
            <v>61</v>
          </cell>
          <cell r="F96">
            <v>67</v>
          </cell>
          <cell r="G96">
            <v>69</v>
          </cell>
          <cell r="H96">
            <v>74</v>
          </cell>
        </row>
        <row r="102">
          <cell r="C102">
            <v>30</v>
          </cell>
          <cell r="D102">
            <v>38</v>
          </cell>
          <cell r="E102">
            <v>45</v>
          </cell>
          <cell r="F102">
            <v>48</v>
          </cell>
          <cell r="G102">
            <v>47</v>
          </cell>
          <cell r="H102">
            <v>46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>
            <v>1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2</v>
          </cell>
        </row>
        <row r="107">
          <cell r="C107">
            <v>11</v>
          </cell>
          <cell r="D107">
            <v>15</v>
          </cell>
          <cell r="E107">
            <v>18</v>
          </cell>
          <cell r="F107">
            <v>15</v>
          </cell>
          <cell r="G107">
            <v>16</v>
          </cell>
          <cell r="H107">
            <v>18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>
            <v>16</v>
          </cell>
          <cell r="D109">
            <v>19</v>
          </cell>
          <cell r="E109">
            <v>21</v>
          </cell>
          <cell r="F109">
            <v>22</v>
          </cell>
          <cell r="G109">
            <v>22</v>
          </cell>
          <cell r="H109">
            <v>22</v>
          </cell>
        </row>
        <row r="110">
          <cell r="C110">
            <v>2</v>
          </cell>
          <cell r="D110">
            <v>2</v>
          </cell>
          <cell r="E110">
            <v>26</v>
          </cell>
          <cell r="F110">
            <v>27</v>
          </cell>
          <cell r="G110">
            <v>27</v>
          </cell>
          <cell r="H110">
            <v>27</v>
          </cell>
        </row>
        <row r="111">
          <cell r="C111">
            <v>6</v>
          </cell>
          <cell r="D111">
            <v>6</v>
          </cell>
          <cell r="E111">
            <v>6</v>
          </cell>
          <cell r="F111">
            <v>7</v>
          </cell>
          <cell r="G111">
            <v>7</v>
          </cell>
          <cell r="H111">
            <v>8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6</v>
          </cell>
          <cell r="G112">
            <v>9</v>
          </cell>
          <cell r="H112">
            <v>9</v>
          </cell>
        </row>
        <row r="117">
          <cell r="C117">
            <v>17</v>
          </cell>
          <cell r="D117">
            <v>17</v>
          </cell>
          <cell r="E117">
            <v>17</v>
          </cell>
          <cell r="F117">
            <v>18</v>
          </cell>
          <cell r="G117">
            <v>17</v>
          </cell>
          <cell r="H117">
            <v>16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</row>
        <row r="122">
          <cell r="C122">
            <v>3</v>
          </cell>
          <cell r="D122">
            <v>3</v>
          </cell>
          <cell r="E122">
            <v>3</v>
          </cell>
          <cell r="F122">
            <v>4</v>
          </cell>
          <cell r="G122">
            <v>4</v>
          </cell>
          <cell r="H122">
            <v>7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C124">
            <v>16</v>
          </cell>
          <cell r="D124">
            <v>15</v>
          </cell>
          <cell r="E124">
            <v>21</v>
          </cell>
          <cell r="F124">
            <v>27</v>
          </cell>
          <cell r="G124">
            <v>27</v>
          </cell>
          <cell r="H124">
            <v>29</v>
          </cell>
        </row>
        <row r="125">
          <cell r="C125">
            <v>0</v>
          </cell>
          <cell r="D125">
            <v>0</v>
          </cell>
          <cell r="E125">
            <v>1</v>
          </cell>
          <cell r="F125">
            <v>1</v>
          </cell>
          <cell r="G125">
            <v>1</v>
          </cell>
          <cell r="H125">
            <v>1</v>
          </cell>
        </row>
        <row r="126">
          <cell r="C126">
            <v>10</v>
          </cell>
          <cell r="D126">
            <v>10</v>
          </cell>
          <cell r="E126">
            <v>10</v>
          </cell>
          <cell r="F126">
            <v>11</v>
          </cell>
          <cell r="G126">
            <v>11</v>
          </cell>
          <cell r="H126">
            <v>11</v>
          </cell>
        </row>
        <row r="127">
          <cell r="C127">
            <v>2</v>
          </cell>
          <cell r="D127">
            <v>2</v>
          </cell>
          <cell r="E127">
            <v>2</v>
          </cell>
          <cell r="F127">
            <v>2</v>
          </cell>
          <cell r="G127">
            <v>2</v>
          </cell>
          <cell r="H127">
            <v>2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1</v>
          </cell>
          <cell r="H128">
            <v>0</v>
          </cell>
        </row>
        <row r="132">
          <cell r="C132">
            <v>5274308</v>
          </cell>
          <cell r="D132">
            <v>5429988</v>
          </cell>
          <cell r="E132">
            <v>5705258</v>
          </cell>
          <cell r="F132">
            <v>5981954</v>
          </cell>
          <cell r="G132">
            <v>6177230</v>
          </cell>
          <cell r="H132">
            <v>6348874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GR Summary"/>
      <sheetName val="HNK"/>
      <sheetName val="WGL"/>
      <sheetName val="JBHPL"/>
      <sheetName val="JANG"/>
      <sheetName val="MHBD"/>
      <sheetName val="KRN"/>
      <sheetName val="PDLY"/>
      <sheetName val="JGTYL"/>
      <sheetName val="KMM"/>
      <sheetName val="BKDM"/>
      <sheetName val="NZB"/>
      <sheetName val="KMDY"/>
      <sheetName val="ADB"/>
      <sheetName val="NML"/>
      <sheetName val="MNRL"/>
      <sheetName val="KBASF"/>
      <sheetName val="TSNPDCL"/>
    </sheetNames>
    <sheetDataSet>
      <sheetData sheetId="0">
        <row r="2">
          <cell r="B2" t="str">
            <v>Category</v>
          </cell>
        </row>
      </sheetData>
      <sheetData sheetId="1">
        <row r="6">
          <cell r="CP6">
            <v>31.885923999999999</v>
          </cell>
        </row>
      </sheetData>
      <sheetData sheetId="2">
        <row r="6">
          <cell r="CP6">
            <v>23.695444999999999</v>
          </cell>
        </row>
      </sheetData>
      <sheetData sheetId="3">
        <row r="6">
          <cell r="CP6">
            <v>10.326058</v>
          </cell>
        </row>
      </sheetData>
      <sheetData sheetId="4">
        <row r="6">
          <cell r="CP6">
            <v>8.9290400000000005</v>
          </cell>
        </row>
      </sheetData>
      <sheetData sheetId="5">
        <row r="6">
          <cell r="CP6">
            <v>10.797628</v>
          </cell>
        </row>
      </sheetData>
      <sheetData sheetId="6">
        <row r="6">
          <cell r="CP6">
            <v>36.157992999999998</v>
          </cell>
        </row>
      </sheetData>
      <sheetData sheetId="7">
        <row r="6">
          <cell r="CP6">
            <v>20.148194</v>
          </cell>
        </row>
      </sheetData>
      <sheetData sheetId="8">
        <row r="6">
          <cell r="CP6">
            <v>26.927033000000002</v>
          </cell>
        </row>
      </sheetData>
      <sheetData sheetId="9">
        <row r="6">
          <cell r="CP6">
            <v>42.650817000000004</v>
          </cell>
        </row>
      </sheetData>
      <sheetData sheetId="10">
        <row r="6">
          <cell r="CP6">
            <v>27.665600999999999</v>
          </cell>
        </row>
      </sheetData>
      <sheetData sheetId="11">
        <row r="6">
          <cell r="CP6">
            <v>46.167757999999999</v>
          </cell>
        </row>
      </sheetData>
      <sheetData sheetId="12">
        <row r="6">
          <cell r="CP6">
            <v>16.853594000000001</v>
          </cell>
        </row>
      </sheetData>
      <sheetData sheetId="13">
        <row r="6">
          <cell r="CP6">
            <v>16.046717000000001</v>
          </cell>
        </row>
      </sheetData>
      <sheetData sheetId="14">
        <row r="6">
          <cell r="CP6">
            <v>16.800460999999999</v>
          </cell>
        </row>
      </sheetData>
      <sheetData sheetId="15">
        <row r="6">
          <cell r="CP6">
            <v>21.938209000000001</v>
          </cell>
        </row>
      </sheetData>
      <sheetData sheetId="16">
        <row r="6">
          <cell r="CP6">
            <v>8.6197820000000007</v>
          </cell>
        </row>
      </sheetData>
      <sheetData sheetId="17">
        <row r="6">
          <cell r="O6">
            <v>2835.3773587000001</v>
          </cell>
          <cell r="AB6">
            <v>3037.9315625000004</v>
          </cell>
          <cell r="AO6">
            <v>3196.5119370000002</v>
          </cell>
          <cell r="BB6">
            <v>3547.0510800000002</v>
          </cell>
          <cell r="BO6">
            <v>3769.4315569999999</v>
          </cell>
          <cell r="CB6">
            <v>3863.4218674038898</v>
          </cell>
        </row>
        <row r="7">
          <cell r="O7">
            <v>592.49798652000004</v>
          </cell>
          <cell r="AB7">
            <v>638.69244063999997</v>
          </cell>
          <cell r="AO7">
            <v>680.06513946999996</v>
          </cell>
          <cell r="BB7">
            <v>757.97826359999999</v>
          </cell>
          <cell r="BO7">
            <v>648.9837346999999</v>
          </cell>
          <cell r="CB7">
            <v>743.85729817948095</v>
          </cell>
        </row>
        <row r="8">
          <cell r="O8">
            <v>242.37191225000001</v>
          </cell>
          <cell r="AB8">
            <v>255.4441950800001</v>
          </cell>
          <cell r="AO8">
            <v>248.04137081000002</v>
          </cell>
          <cell r="BB8">
            <v>244.35901160999998</v>
          </cell>
          <cell r="BO8">
            <v>245.99539202300002</v>
          </cell>
          <cell r="CB8">
            <v>235.73644825441801</v>
          </cell>
        </row>
        <row r="9">
          <cell r="O9">
            <v>7.1962249999999992</v>
          </cell>
          <cell r="AB9">
            <v>6.783722199999997</v>
          </cell>
          <cell r="AO9">
            <v>6.9932759999999998</v>
          </cell>
          <cell r="BB9">
            <v>7.5488219999999986</v>
          </cell>
          <cell r="BO9">
            <v>7.7788319999999995</v>
          </cell>
          <cell r="CB9">
            <v>8.1794790119900025</v>
          </cell>
        </row>
        <row r="10">
          <cell r="O10">
            <v>5511.4288327777749</v>
          </cell>
          <cell r="AB10">
            <v>6922.4916839236948</v>
          </cell>
          <cell r="AO10">
            <v>8200.5383860658494</v>
          </cell>
          <cell r="BB10">
            <v>7140.2743269198309</v>
          </cell>
          <cell r="BO10">
            <v>7904.0208301436633</v>
          </cell>
          <cell r="CB10">
            <v>7419.5086742702579</v>
          </cell>
        </row>
        <row r="11">
          <cell r="O11">
            <v>274.7512466</v>
          </cell>
          <cell r="AB11">
            <v>312.10935659999996</v>
          </cell>
          <cell r="AO11">
            <v>310.82055600000001</v>
          </cell>
          <cell r="BB11">
            <v>307.82347199999998</v>
          </cell>
          <cell r="BO11">
            <v>322.31150699999995</v>
          </cell>
          <cell r="CB11">
            <v>344.52088746649196</v>
          </cell>
        </row>
        <row r="12">
          <cell r="O12">
            <v>41.507797499999995</v>
          </cell>
          <cell r="AB12">
            <v>46.554778400000004</v>
          </cell>
          <cell r="AO12">
            <v>53.687749699999998</v>
          </cell>
          <cell r="BB12">
            <v>59.625922500000001</v>
          </cell>
          <cell r="BO12">
            <v>27.041659000000003</v>
          </cell>
          <cell r="CB12">
            <v>33.792156041649001</v>
          </cell>
        </row>
        <row r="13">
          <cell r="O13">
            <v>0</v>
          </cell>
          <cell r="AB13">
            <v>0</v>
          </cell>
          <cell r="AO13">
            <v>0</v>
          </cell>
          <cell r="BB13">
            <v>0.17039799999999999</v>
          </cell>
          <cell r="BO13">
            <v>2.2594890000000003</v>
          </cell>
          <cell r="CB13">
            <v>5.0078590466000001</v>
          </cell>
        </row>
        <row r="19">
          <cell r="O19">
            <v>486.94843344472298</v>
          </cell>
          <cell r="AB19">
            <v>644.25817140999982</v>
          </cell>
          <cell r="AO19">
            <v>680.062951</v>
          </cell>
          <cell r="BB19">
            <v>736.4595077299997</v>
          </cell>
          <cell r="BO19">
            <v>771.63515204033104</v>
          </cell>
          <cell r="CB19">
            <v>924.41170457999988</v>
          </cell>
        </row>
        <row r="20">
          <cell r="O20">
            <v>0</v>
          </cell>
          <cell r="AB20">
            <v>0</v>
          </cell>
          <cell r="AO20">
            <v>0</v>
          </cell>
          <cell r="BB20">
            <v>0</v>
          </cell>
          <cell r="BO20">
            <v>0</v>
          </cell>
          <cell r="CB20">
            <v>0</v>
          </cell>
        </row>
        <row r="21">
          <cell r="O21">
            <v>0</v>
          </cell>
          <cell r="AB21">
            <v>0</v>
          </cell>
          <cell r="AO21">
            <v>0</v>
          </cell>
          <cell r="BB21">
            <v>0</v>
          </cell>
          <cell r="BO21">
            <v>0</v>
          </cell>
          <cell r="CB21">
            <v>0</v>
          </cell>
        </row>
        <row r="22">
          <cell r="O22">
            <v>0</v>
          </cell>
          <cell r="AB22">
            <v>0</v>
          </cell>
          <cell r="AO22">
            <v>0</v>
          </cell>
          <cell r="BB22">
            <v>0</v>
          </cell>
          <cell r="BO22">
            <v>0</v>
          </cell>
          <cell r="CB22">
            <v>0</v>
          </cell>
        </row>
        <row r="23">
          <cell r="O23">
            <v>0</v>
          </cell>
          <cell r="AB23">
            <v>0</v>
          </cell>
          <cell r="AO23">
            <v>0</v>
          </cell>
          <cell r="BB23">
            <v>0</v>
          </cell>
          <cell r="BO23">
            <v>0</v>
          </cell>
          <cell r="CB23">
            <v>0</v>
          </cell>
        </row>
        <row r="24">
          <cell r="O24">
            <v>103.32700842</v>
          </cell>
          <cell r="AB24">
            <v>127.14080224000004</v>
          </cell>
          <cell r="AO24">
            <v>148.61153899999999</v>
          </cell>
          <cell r="BB24">
            <v>137.40968117192298</v>
          </cell>
          <cell r="BO24">
            <v>96.021826189999999</v>
          </cell>
          <cell r="CB24">
            <v>131.74117336</v>
          </cell>
        </row>
        <row r="25">
          <cell r="O25">
            <v>7.7641625000000003</v>
          </cell>
          <cell r="AB25">
            <v>7.3193489999999999</v>
          </cell>
          <cell r="AO25">
            <v>7.4600439999999999</v>
          </cell>
          <cell r="BB25">
            <v>7.5641660000000002</v>
          </cell>
          <cell r="BO25">
            <v>6.2008020000000021</v>
          </cell>
          <cell r="CB25">
            <v>7.1447339999999997</v>
          </cell>
        </row>
        <row r="26">
          <cell r="O26">
            <v>22.787709343919111</v>
          </cell>
          <cell r="AB26">
            <v>33.398231976979993</v>
          </cell>
          <cell r="AO26">
            <v>38.286875999999999</v>
          </cell>
          <cell r="BB26">
            <v>28.133011536052923</v>
          </cell>
          <cell r="BO26">
            <v>33.421470570000096</v>
          </cell>
          <cell r="CB26">
            <v>24.607846000000002</v>
          </cell>
        </row>
        <row r="27">
          <cell r="O27">
            <v>14.954569900000003</v>
          </cell>
          <cell r="AB27">
            <v>15.171035273020001</v>
          </cell>
          <cell r="AO27">
            <v>43.740583999999998</v>
          </cell>
          <cell r="BB27">
            <v>101.74707935394689</v>
          </cell>
          <cell r="BO27">
            <v>136.46807845000001</v>
          </cell>
          <cell r="CB27">
            <v>142.20242599999995</v>
          </cell>
        </row>
        <row r="28">
          <cell r="O28">
            <v>11.837051847653024</v>
          </cell>
          <cell r="AB28">
            <v>12.050095600000017</v>
          </cell>
          <cell r="AO28">
            <v>10.52258</v>
          </cell>
          <cell r="BB28">
            <v>8.8742559999999902</v>
          </cell>
          <cell r="BO28">
            <v>8.780577280000001</v>
          </cell>
          <cell r="CB28">
            <v>8.7425750000000004</v>
          </cell>
        </row>
        <row r="29">
          <cell r="O29">
            <v>0</v>
          </cell>
          <cell r="AB29">
            <v>0</v>
          </cell>
          <cell r="AO29">
            <v>0</v>
          </cell>
          <cell r="BB29">
            <v>17.383304500000008</v>
          </cell>
          <cell r="BO29">
            <v>23.736568999999999</v>
          </cell>
          <cell r="CB29">
            <v>21.262269</v>
          </cell>
        </row>
        <row r="30">
          <cell r="O30">
            <v>708.49834353000006</v>
          </cell>
          <cell r="AB30">
            <v>848.61784200999989</v>
          </cell>
          <cell r="AO30">
            <v>885.50521099999992</v>
          </cell>
          <cell r="BB30">
            <v>869.39208200000007</v>
          </cell>
          <cell r="BO30">
            <v>938.24700999999993</v>
          </cell>
          <cell r="CB30">
            <v>923.89959999999996</v>
          </cell>
        </row>
        <row r="36">
          <cell r="O36">
            <v>177.46147055527703</v>
          </cell>
          <cell r="AB36">
            <v>164.00521699999996</v>
          </cell>
          <cell r="AO36">
            <v>211.66826700000001</v>
          </cell>
          <cell r="BB36">
            <v>198.90429699999999</v>
          </cell>
          <cell r="BO36">
            <v>188.2151832896688</v>
          </cell>
          <cell r="CB36">
            <v>191.22662999000022</v>
          </cell>
        </row>
        <row r="37">
          <cell r="O37">
            <v>0</v>
          </cell>
          <cell r="AB37">
            <v>0</v>
          </cell>
          <cell r="AO37">
            <v>0</v>
          </cell>
          <cell r="BB37">
            <v>0</v>
          </cell>
          <cell r="BO37">
            <v>0</v>
          </cell>
          <cell r="CB37">
            <v>0</v>
          </cell>
        </row>
        <row r="38">
          <cell r="O38">
            <v>0</v>
          </cell>
          <cell r="AB38">
            <v>0</v>
          </cell>
          <cell r="AO38">
            <v>0</v>
          </cell>
          <cell r="BB38">
            <v>0</v>
          </cell>
          <cell r="BO38">
            <v>0</v>
          </cell>
          <cell r="CB38">
            <v>0</v>
          </cell>
        </row>
        <row r="39">
          <cell r="O39">
            <v>0</v>
          </cell>
          <cell r="AB39">
            <v>0</v>
          </cell>
          <cell r="AO39">
            <v>0</v>
          </cell>
          <cell r="BB39">
            <v>0</v>
          </cell>
          <cell r="BO39">
            <v>0</v>
          </cell>
          <cell r="CB39">
            <v>0</v>
          </cell>
        </row>
        <row r="40">
          <cell r="O40">
            <v>1.9799999999999998E-2</v>
          </cell>
          <cell r="AB40">
            <v>17.541399999999999</v>
          </cell>
          <cell r="AO40">
            <v>37.770999999999994</v>
          </cell>
          <cell r="BB40">
            <v>41.513199999999998</v>
          </cell>
          <cell r="BO40">
            <v>36.980000000000004</v>
          </cell>
          <cell r="CB40">
            <v>73.175169999999994</v>
          </cell>
        </row>
        <row r="41">
          <cell r="O41">
            <v>14.1596014</v>
          </cell>
          <cell r="AB41">
            <v>19.343801800000001</v>
          </cell>
          <cell r="AO41">
            <v>18.705153000000003</v>
          </cell>
          <cell r="BB41">
            <v>12.157038628077007</v>
          </cell>
          <cell r="BO41">
            <v>9.5615616599999989</v>
          </cell>
          <cell r="CB41">
            <v>10.16703367</v>
          </cell>
        </row>
        <row r="42">
          <cell r="O42">
            <v>0</v>
          </cell>
          <cell r="AB42">
            <v>0</v>
          </cell>
          <cell r="AO42">
            <v>0</v>
          </cell>
          <cell r="BB42">
            <v>0</v>
          </cell>
          <cell r="BO42">
            <v>0</v>
          </cell>
          <cell r="CB42">
            <v>0</v>
          </cell>
        </row>
        <row r="43">
          <cell r="O43">
            <v>47.621190000000006</v>
          </cell>
          <cell r="AB43">
            <v>48.244485000000005</v>
          </cell>
          <cell r="AO43">
            <v>41.031455000000001</v>
          </cell>
          <cell r="BB43">
            <v>46.506515</v>
          </cell>
          <cell r="BO43">
            <v>32.235446000000003</v>
          </cell>
          <cell r="CB43">
            <v>20.844038009999799</v>
          </cell>
        </row>
        <row r="44">
          <cell r="O44">
            <v>6.0440000000000001E-2</v>
          </cell>
          <cell r="AB44">
            <v>0.12966999999999998</v>
          </cell>
          <cell r="AO44">
            <v>100.96928100000001</v>
          </cell>
          <cell r="BB44">
            <v>219.204341</v>
          </cell>
          <cell r="BO44">
            <v>288.1614229999999</v>
          </cell>
          <cell r="CB44">
            <v>326.27917000000002</v>
          </cell>
        </row>
        <row r="45">
          <cell r="O45">
            <v>43.09878496999999</v>
          </cell>
          <cell r="AB45">
            <v>40.254443000000016</v>
          </cell>
          <cell r="AO45">
            <v>41.627925000000005</v>
          </cell>
          <cell r="BB45">
            <v>42.001640000000002</v>
          </cell>
          <cell r="BO45">
            <v>42.57273399999999</v>
          </cell>
          <cell r="CB45">
            <v>29.980094000000001</v>
          </cell>
        </row>
        <row r="46">
          <cell r="O46">
            <v>0</v>
          </cell>
          <cell r="AB46">
            <v>0</v>
          </cell>
          <cell r="AO46">
            <v>0</v>
          </cell>
          <cell r="BB46">
            <v>9.0094639999999995</v>
          </cell>
          <cell r="BO46">
            <v>13.066459999999999</v>
          </cell>
          <cell r="CB46">
            <v>12.2471535</v>
          </cell>
        </row>
        <row r="51">
          <cell r="O51">
            <v>666.06914472000005</v>
          </cell>
          <cell r="AB51">
            <v>712.42362912375029</v>
          </cell>
          <cell r="AO51">
            <v>795.43917500000009</v>
          </cell>
          <cell r="BB51">
            <v>874.00927336000007</v>
          </cell>
          <cell r="BO51">
            <v>807.11652592999997</v>
          </cell>
          <cell r="CB51">
            <v>726.16495236325193</v>
          </cell>
        </row>
        <row r="52">
          <cell r="O52">
            <v>0</v>
          </cell>
          <cell r="AB52">
            <v>0</v>
          </cell>
          <cell r="AO52">
            <v>0</v>
          </cell>
          <cell r="BB52">
            <v>0</v>
          </cell>
          <cell r="BO52">
            <v>0</v>
          </cell>
          <cell r="CB52">
            <v>0</v>
          </cell>
        </row>
        <row r="53">
          <cell r="O53">
            <v>0</v>
          </cell>
          <cell r="AB53">
            <v>0</v>
          </cell>
          <cell r="AO53">
            <v>0</v>
          </cell>
          <cell r="BB53">
            <v>0</v>
          </cell>
          <cell r="BO53">
            <v>0</v>
          </cell>
          <cell r="CB53">
            <v>0</v>
          </cell>
        </row>
        <row r="54">
          <cell r="O54">
            <v>0</v>
          </cell>
          <cell r="AB54">
            <v>0</v>
          </cell>
          <cell r="AO54">
            <v>0</v>
          </cell>
          <cell r="BB54">
            <v>0</v>
          </cell>
          <cell r="BO54">
            <v>0</v>
          </cell>
          <cell r="CB54">
            <v>0</v>
          </cell>
        </row>
        <row r="55">
          <cell r="O55">
            <v>0</v>
          </cell>
          <cell r="AB55">
            <v>0</v>
          </cell>
          <cell r="AO55">
            <v>0</v>
          </cell>
          <cell r="BB55">
            <v>0</v>
          </cell>
          <cell r="BO55">
            <v>0</v>
          </cell>
          <cell r="CB55">
            <v>0</v>
          </cell>
        </row>
        <row r="56">
          <cell r="O56">
            <v>6.1615000000000002</v>
          </cell>
          <cell r="AB56">
            <v>2.7644999999999995</v>
          </cell>
          <cell r="AO56">
            <v>4.8800499999999998</v>
          </cell>
          <cell r="BB56">
            <v>4.13185</v>
          </cell>
          <cell r="BO56">
            <v>8.9341780700000069</v>
          </cell>
          <cell r="CB56">
            <v>4.341467999999999</v>
          </cell>
        </row>
        <row r="57">
          <cell r="O57">
            <v>0</v>
          </cell>
          <cell r="AB57">
            <v>0</v>
          </cell>
          <cell r="AO57">
            <v>0</v>
          </cell>
          <cell r="BB57">
            <v>0</v>
          </cell>
          <cell r="BO57">
            <v>0</v>
          </cell>
          <cell r="CB57">
            <v>0</v>
          </cell>
        </row>
        <row r="58">
          <cell r="O58">
            <v>423.45437411608088</v>
          </cell>
          <cell r="AB58">
            <v>503.39167982000004</v>
          </cell>
          <cell r="AO58">
            <v>900.10976899999991</v>
          </cell>
          <cell r="BB58">
            <v>2601.4660949999998</v>
          </cell>
          <cell r="BO58">
            <v>1892.3878540400001</v>
          </cell>
          <cell r="CB58">
            <v>1792.6457255699995</v>
          </cell>
        </row>
        <row r="59">
          <cell r="O59">
            <v>0</v>
          </cell>
          <cell r="AB59">
            <v>0</v>
          </cell>
          <cell r="AO59">
            <v>7.0882559999999994</v>
          </cell>
          <cell r="BB59">
            <v>22.292423999999997</v>
          </cell>
          <cell r="BO59">
            <v>24.280632000000004</v>
          </cell>
          <cell r="CB59">
            <v>26.203427999999999</v>
          </cell>
        </row>
        <row r="60">
          <cell r="O60">
            <v>410.68821712999988</v>
          </cell>
          <cell r="AB60">
            <v>416.22188239999997</v>
          </cell>
          <cell r="AO60">
            <v>423.71008500000005</v>
          </cell>
          <cell r="BB60">
            <v>447.08830330000006</v>
          </cell>
          <cell r="BO60">
            <v>318.48676180000001</v>
          </cell>
          <cell r="CB60">
            <v>482.07343629000002</v>
          </cell>
        </row>
        <row r="61">
          <cell r="O61">
            <v>99.692100000000011</v>
          </cell>
          <cell r="AB61">
            <v>104.90580000000001</v>
          </cell>
          <cell r="AO61">
            <v>100.72290000000001</v>
          </cell>
          <cell r="BB61">
            <v>100.91880000000002</v>
          </cell>
          <cell r="BO61">
            <v>99.25030799999999</v>
          </cell>
          <cell r="CB61">
            <v>99.877418000000006</v>
          </cell>
        </row>
        <row r="62">
          <cell r="O62">
            <v>0</v>
          </cell>
          <cell r="AB62">
            <v>0</v>
          </cell>
          <cell r="AO62">
            <v>0</v>
          </cell>
          <cell r="BB62">
            <v>21.370999999999999</v>
          </cell>
          <cell r="BO62">
            <v>70.354708999999986</v>
          </cell>
          <cell r="CB62">
            <v>8.5570000000000004</v>
          </cell>
        </row>
        <row r="68">
          <cell r="O68">
            <v>12749.735261225429</v>
          </cell>
          <cell r="AB68">
            <v>14937.189774997445</v>
          </cell>
          <cell r="AO68">
            <v>17194.571516045849</v>
          </cell>
          <cell r="BB68">
            <v>18612.368626209831</v>
          </cell>
          <cell r="BO68">
            <v>18773.938263186665</v>
          </cell>
          <cell r="CB68">
            <v>18641.81971500803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99">
          <cell r="C99">
            <v>4666470.0256146519</v>
          </cell>
          <cell r="D99">
            <v>4563.18664215027</v>
          </cell>
          <cell r="E99">
            <v>0</v>
          </cell>
          <cell r="R99">
            <v>4243.3493937900821</v>
          </cell>
        </row>
        <row r="100">
          <cell r="C100">
            <v>594903.44776967552</v>
          </cell>
          <cell r="D100">
            <v>1313.6816614957384</v>
          </cell>
          <cell r="E100">
            <v>0</v>
          </cell>
          <cell r="R100">
            <v>914.50507690132451</v>
          </cell>
        </row>
        <row r="101">
          <cell r="C101">
            <v>35724.856586756272</v>
          </cell>
          <cell r="D101">
            <v>615.45740513859994</v>
          </cell>
          <cell r="E101">
            <v>0</v>
          </cell>
          <cell r="R101">
            <v>245.20029371831629</v>
          </cell>
        </row>
        <row r="102">
          <cell r="C102">
            <v>8186.0091697950638</v>
          </cell>
          <cell r="D102">
            <v>21.23571034724629</v>
          </cell>
          <cell r="E102">
            <v>0</v>
          </cell>
          <cell r="R102">
            <v>9.0502556780423955</v>
          </cell>
        </row>
        <row r="103">
          <cell r="C103">
            <v>1311201.23801</v>
          </cell>
          <cell r="D103">
            <v>0</v>
          </cell>
          <cell r="E103">
            <v>6959664.9719568733</v>
          </cell>
          <cell r="R103">
            <v>7890.1919250000001</v>
          </cell>
        </row>
        <row r="104">
          <cell r="C104">
            <v>87339.764511060814</v>
          </cell>
          <cell r="D104">
            <v>208.28008790590843</v>
          </cell>
          <cell r="E104">
            <v>0</v>
          </cell>
          <cell r="R104">
            <v>370.46030544132486</v>
          </cell>
        </row>
        <row r="105">
          <cell r="C105">
            <v>29844.364665660287</v>
          </cell>
          <cell r="D105">
            <v>63.880729858651456</v>
          </cell>
          <cell r="E105">
            <v>0</v>
          </cell>
          <cell r="R105">
            <v>57.878726013779527</v>
          </cell>
        </row>
        <row r="106">
          <cell r="C106">
            <v>1766.43</v>
          </cell>
          <cell r="D106">
            <v>8.2352478153326949</v>
          </cell>
          <cell r="E106">
            <v>0</v>
          </cell>
          <cell r="R106">
            <v>8.1152687385000011</v>
          </cell>
        </row>
        <row r="107">
          <cell r="C107">
            <v>57.1</v>
          </cell>
          <cell r="D107">
            <v>1.125</v>
          </cell>
          <cell r="E107">
            <v>0</v>
          </cell>
          <cell r="R107">
            <v>1.2417180000000001</v>
          </cell>
        </row>
        <row r="115">
          <cell r="R115">
            <v>1120.6934058272886</v>
          </cell>
        </row>
        <row r="120">
          <cell r="R120">
            <v>180.49510112267714</v>
          </cell>
        </row>
        <row r="121">
          <cell r="R121">
            <v>7.8770023829195495</v>
          </cell>
        </row>
        <row r="122">
          <cell r="R122">
            <v>23.108389537199997</v>
          </cell>
        </row>
        <row r="123">
          <cell r="R123">
            <v>156.04350244204986</v>
          </cell>
        </row>
        <row r="124">
          <cell r="R124">
            <v>8.8457930628000003</v>
          </cell>
        </row>
        <row r="125">
          <cell r="R125">
            <v>29.049928360625433</v>
          </cell>
        </row>
        <row r="126">
          <cell r="R126">
            <v>987.14568741705466</v>
          </cell>
        </row>
        <row r="135">
          <cell r="C135">
            <v>46</v>
          </cell>
          <cell r="D135">
            <v>61.746000000000002</v>
          </cell>
          <cell r="E135">
            <v>0</v>
          </cell>
          <cell r="R135">
            <v>261.35190307944652</v>
          </cell>
        </row>
        <row r="140">
          <cell r="C140">
            <v>18</v>
          </cell>
          <cell r="D140">
            <v>6.7526499999999992</v>
          </cell>
          <cell r="E140">
            <v>0</v>
          </cell>
          <cell r="R140">
            <v>4.2943852643799998</v>
          </cell>
        </row>
        <row r="141">
          <cell r="C141">
            <v>0</v>
          </cell>
          <cell r="D141">
            <v>0</v>
          </cell>
          <cell r="E141">
            <v>0</v>
          </cell>
          <cell r="R141">
            <v>0</v>
          </cell>
        </row>
        <row r="142">
          <cell r="C142">
            <v>22</v>
          </cell>
          <cell r="D142">
            <v>63.921999999999997</v>
          </cell>
          <cell r="E142">
            <v>0</v>
          </cell>
          <cell r="R142">
            <v>16.571608508529295</v>
          </cell>
        </row>
        <row r="143">
          <cell r="C143">
            <v>27</v>
          </cell>
          <cell r="D143">
            <v>63.538000000000004</v>
          </cell>
          <cell r="E143">
            <v>0</v>
          </cell>
          <cell r="R143">
            <v>348.47981995376608</v>
          </cell>
        </row>
        <row r="144">
          <cell r="C144">
            <v>8</v>
          </cell>
          <cell r="D144">
            <v>16.170000000000002</v>
          </cell>
          <cell r="E144">
            <v>0</v>
          </cell>
          <cell r="R144">
            <v>27.248278082400002</v>
          </cell>
        </row>
        <row r="145">
          <cell r="C145">
            <v>9</v>
          </cell>
          <cell r="D145">
            <v>8.4700000000000006</v>
          </cell>
          <cell r="E145">
            <v>0</v>
          </cell>
          <cell r="R145">
            <v>2.1197014599999999</v>
          </cell>
        </row>
        <row r="146">
          <cell r="C146">
            <v>0</v>
          </cell>
          <cell r="D146">
            <v>0</v>
          </cell>
          <cell r="E146">
            <v>0</v>
          </cell>
          <cell r="R146">
            <v>0</v>
          </cell>
        </row>
        <row r="155">
          <cell r="C155">
            <v>16</v>
          </cell>
          <cell r="D155">
            <v>197.22000000000003</v>
          </cell>
          <cell r="E155">
            <v>0</v>
          </cell>
          <cell r="R155">
            <v>768.69263778873051</v>
          </cell>
        </row>
        <row r="159">
          <cell r="C159">
            <v>0</v>
          </cell>
          <cell r="D159">
            <v>0</v>
          </cell>
          <cell r="E159">
            <v>0</v>
          </cell>
          <cell r="R159">
            <v>0</v>
          </cell>
        </row>
        <row r="160">
          <cell r="C160">
            <v>7</v>
          </cell>
          <cell r="D160">
            <v>17.850000000000001</v>
          </cell>
          <cell r="E160">
            <v>0</v>
          </cell>
          <cell r="R160">
            <v>5.6377617071999993</v>
          </cell>
        </row>
        <row r="161">
          <cell r="C161">
            <v>0</v>
          </cell>
          <cell r="D161">
            <v>0</v>
          </cell>
          <cell r="E161">
            <v>0</v>
          </cell>
          <cell r="R161">
            <v>0</v>
          </cell>
        </row>
        <row r="162">
          <cell r="C162">
            <v>29</v>
          </cell>
          <cell r="D162">
            <v>2405.125</v>
          </cell>
          <cell r="E162">
            <v>0</v>
          </cell>
          <cell r="R162">
            <v>2169.1013279397002</v>
          </cell>
        </row>
        <row r="163">
          <cell r="C163">
            <v>1</v>
          </cell>
          <cell r="D163">
            <v>5.3079999999999998</v>
          </cell>
          <cell r="E163">
            <v>0</v>
          </cell>
          <cell r="R163">
            <v>27.3074874912</v>
          </cell>
        </row>
        <row r="164">
          <cell r="C164">
            <v>11</v>
          </cell>
          <cell r="D164">
            <v>158.45459664000001</v>
          </cell>
          <cell r="E164">
            <v>0</v>
          </cell>
          <cell r="R164">
            <v>552.66905395512345</v>
          </cell>
        </row>
        <row r="165">
          <cell r="C165">
            <v>1</v>
          </cell>
          <cell r="D165">
            <v>5.3079999999999998</v>
          </cell>
          <cell r="E165">
            <v>0</v>
          </cell>
          <cell r="R165">
            <v>105.37499370720002</v>
          </cell>
        </row>
        <row r="166">
          <cell r="C166">
            <v>9</v>
          </cell>
          <cell r="D166">
            <v>136.7516</v>
          </cell>
          <cell r="E166">
            <v>0</v>
          </cell>
          <cell r="R166">
            <v>0.97635999999999967</v>
          </cell>
        </row>
        <row r="178">
          <cell r="C178">
            <v>6739440.926753005</v>
          </cell>
          <cell r="D178">
            <v>10968.931831468453</v>
          </cell>
          <cell r="E178">
            <v>6959664.9719568733</v>
          </cell>
          <cell r="R178">
            <v>20543.114240771662</v>
          </cell>
        </row>
        <row r="192">
          <cell r="C192">
            <v>4794075.6659642076</v>
          </cell>
          <cell r="D192">
            <v>4651.9487621421431</v>
          </cell>
          <cell r="E192">
            <v>0</v>
          </cell>
          <cell r="R192">
            <v>4490.5470197070645</v>
          </cell>
        </row>
        <row r="193">
          <cell r="C193">
            <v>638249.87268263858</v>
          </cell>
          <cell r="D193">
            <v>1478.6720343409609</v>
          </cell>
          <cell r="E193">
            <v>0</v>
          </cell>
          <cell r="R193">
            <v>971.81888466810369</v>
          </cell>
        </row>
        <row r="194">
          <cell r="C194">
            <v>36680.37231950205</v>
          </cell>
          <cell r="D194">
            <v>630.05458817315753</v>
          </cell>
          <cell r="E194">
            <v>0</v>
          </cell>
          <cell r="R194">
            <v>250.89481911293277</v>
          </cell>
        </row>
        <row r="195">
          <cell r="C195">
            <v>8486.1626577257994</v>
          </cell>
          <cell r="D195">
            <v>21.982112760648572</v>
          </cell>
          <cell r="E195">
            <v>0</v>
          </cell>
          <cell r="R195">
            <v>9.5700239376090259</v>
          </cell>
        </row>
        <row r="196">
          <cell r="C196">
            <v>1314998.9955782057</v>
          </cell>
          <cell r="D196">
            <v>0</v>
          </cell>
          <cell r="E196">
            <v>7327944.6644871682</v>
          </cell>
          <cell r="R196">
            <v>8284.701521250001</v>
          </cell>
        </row>
        <row r="197">
          <cell r="C197">
            <v>89601.403182367794</v>
          </cell>
          <cell r="D197">
            <v>214.23948482385285</v>
          </cell>
          <cell r="E197">
            <v>0</v>
          </cell>
          <cell r="R197">
            <v>379.76135417715977</v>
          </cell>
        </row>
        <row r="198">
          <cell r="C198">
            <v>30633.421746438442</v>
          </cell>
          <cell r="D198">
            <v>69.445058810063671</v>
          </cell>
          <cell r="E198">
            <v>0</v>
          </cell>
          <cell r="R198">
            <v>60.776620807391218</v>
          </cell>
        </row>
        <row r="199">
          <cell r="C199">
            <v>1804.7510999999997</v>
          </cell>
          <cell r="D199">
            <v>8.2898495621707511</v>
          </cell>
          <cell r="E199">
            <v>0</v>
          </cell>
          <cell r="R199">
            <v>8.5210321754250007</v>
          </cell>
        </row>
        <row r="200">
          <cell r="C200">
            <v>71.053229999999999</v>
          </cell>
          <cell r="D200">
            <v>2.8250000000000002</v>
          </cell>
          <cell r="E200">
            <v>0</v>
          </cell>
          <cell r="R200">
            <v>3.6467099999999992</v>
          </cell>
        </row>
        <row r="208">
          <cell r="R208">
            <v>1233.4922618449773</v>
          </cell>
        </row>
        <row r="213">
          <cell r="R213">
            <v>191.03029550244003</v>
          </cell>
        </row>
        <row r="214">
          <cell r="R214">
            <v>8.0614687269810936</v>
          </cell>
        </row>
        <row r="215">
          <cell r="R215">
            <v>23.570557327943998</v>
          </cell>
        </row>
        <row r="216">
          <cell r="R216">
            <v>160.73686900772805</v>
          </cell>
        </row>
        <row r="217">
          <cell r="R217">
            <v>9.0227089240559994</v>
          </cell>
        </row>
        <row r="218">
          <cell r="R218">
            <v>29.891432640249256</v>
          </cell>
        </row>
        <row r="219">
          <cell r="R219">
            <v>1030.6692381460587</v>
          </cell>
        </row>
        <row r="228">
          <cell r="C228">
            <v>46</v>
          </cell>
          <cell r="D228">
            <v>61.746000000000002</v>
          </cell>
          <cell r="E228">
            <v>0</v>
          </cell>
          <cell r="R228">
            <v>374.45519882261846</v>
          </cell>
        </row>
        <row r="233">
          <cell r="C233">
            <v>18</v>
          </cell>
          <cell r="D233">
            <v>6.7526499999999992</v>
          </cell>
          <cell r="E233">
            <v>0</v>
          </cell>
          <cell r="R233">
            <v>4.3946000272231007</v>
          </cell>
        </row>
        <row r="234">
          <cell r="C234">
            <v>0</v>
          </cell>
          <cell r="D234">
            <v>0</v>
          </cell>
          <cell r="E234">
            <v>0</v>
          </cell>
          <cell r="R234">
            <v>0</v>
          </cell>
        </row>
        <row r="235">
          <cell r="C235">
            <v>22</v>
          </cell>
          <cell r="D235">
            <v>63.921999999999997</v>
          </cell>
          <cell r="E235">
            <v>0</v>
          </cell>
          <cell r="R235">
            <v>16.903040678699881</v>
          </cell>
        </row>
        <row r="236">
          <cell r="C236">
            <v>27</v>
          </cell>
          <cell r="D236">
            <v>63.538000000000004</v>
          </cell>
          <cell r="E236">
            <v>0</v>
          </cell>
          <cell r="R236">
            <v>355.90495644085672</v>
          </cell>
        </row>
        <row r="237">
          <cell r="C237">
            <v>8</v>
          </cell>
          <cell r="D237">
            <v>16.170000000000002</v>
          </cell>
          <cell r="E237">
            <v>0</v>
          </cell>
          <cell r="R237">
            <v>27.793243644048001</v>
          </cell>
        </row>
        <row r="238">
          <cell r="C238">
            <v>9</v>
          </cell>
          <cell r="D238">
            <v>8.4700000000000006</v>
          </cell>
          <cell r="E238">
            <v>0</v>
          </cell>
          <cell r="R238">
            <v>2.1341722612000003</v>
          </cell>
        </row>
        <row r="239">
          <cell r="C239">
            <v>0</v>
          </cell>
          <cell r="D239">
            <v>0</v>
          </cell>
          <cell r="E239">
            <v>0</v>
          </cell>
          <cell r="R239">
            <v>0</v>
          </cell>
        </row>
        <row r="248">
          <cell r="C248">
            <v>16</v>
          </cell>
          <cell r="D248">
            <v>197.22000000000003</v>
          </cell>
          <cell r="E248">
            <v>0</v>
          </cell>
          <cell r="R248">
            <v>672.23312924647246</v>
          </cell>
        </row>
        <row r="252">
          <cell r="C252">
            <v>0</v>
          </cell>
          <cell r="D252">
            <v>0</v>
          </cell>
          <cell r="E252">
            <v>0</v>
          </cell>
          <cell r="R252">
            <v>0</v>
          </cell>
        </row>
        <row r="253">
          <cell r="C253">
            <v>7</v>
          </cell>
          <cell r="D253">
            <v>17.850000000000001</v>
          </cell>
          <cell r="E253">
            <v>0</v>
          </cell>
          <cell r="R253">
            <v>5.7505169413440003</v>
          </cell>
        </row>
        <row r="254">
          <cell r="C254">
            <v>0</v>
          </cell>
          <cell r="D254">
            <v>0</v>
          </cell>
          <cell r="E254">
            <v>0</v>
          </cell>
          <cell r="R254">
            <v>0</v>
          </cell>
        </row>
        <row r="255">
          <cell r="C255">
            <v>29</v>
          </cell>
          <cell r="D255">
            <v>2405.125</v>
          </cell>
          <cell r="E255">
            <v>0</v>
          </cell>
          <cell r="R255">
            <v>2386.0114607336704</v>
          </cell>
        </row>
        <row r="256">
          <cell r="C256">
            <v>1</v>
          </cell>
          <cell r="D256">
            <v>5.3079999999999998</v>
          </cell>
          <cell r="E256">
            <v>0</v>
          </cell>
          <cell r="R256">
            <v>27.853637241024003</v>
          </cell>
        </row>
        <row r="257">
          <cell r="C257">
            <v>13</v>
          </cell>
          <cell r="D257">
            <v>173.32085427705601</v>
          </cell>
          <cell r="E257">
            <v>0</v>
          </cell>
          <cell r="R257">
            <v>588.27799778403403</v>
          </cell>
        </row>
        <row r="258">
          <cell r="C258">
            <v>1</v>
          </cell>
          <cell r="D258">
            <v>5.3079999999999998</v>
          </cell>
          <cell r="E258">
            <v>0</v>
          </cell>
          <cell r="R258">
            <v>107.48249358134402</v>
          </cell>
        </row>
        <row r="259">
          <cell r="C259">
            <v>9</v>
          </cell>
          <cell r="D259">
            <v>139.45459664000001</v>
          </cell>
          <cell r="E259">
            <v>0</v>
          </cell>
          <cell r="R259">
            <v>0.97635999999999967</v>
          </cell>
        </row>
        <row r="271">
          <cell r="C271">
            <v>6918831.2751066936</v>
          </cell>
          <cell r="D271">
            <v>11322.634092984612</v>
          </cell>
          <cell r="E271">
            <v>7327944.6644871682</v>
          </cell>
          <cell r="R271">
            <v>21716.921516726659</v>
          </cell>
        </row>
        <row r="285">
          <cell r="C285">
            <v>4925438.2589181829</v>
          </cell>
          <cell r="D285">
            <v>4742.4861245338534</v>
          </cell>
          <cell r="E285">
            <v>0</v>
          </cell>
          <cell r="R285">
            <v>4752.9511934403718</v>
          </cell>
        </row>
        <row r="286">
          <cell r="C286">
            <v>684865.67598009924</v>
          </cell>
          <cell r="D286">
            <v>1664.9196918908558</v>
          </cell>
          <cell r="E286">
            <v>0</v>
          </cell>
          <cell r="R286">
            <v>1033.0185057691569</v>
          </cell>
        </row>
        <row r="287">
          <cell r="C287">
            <v>37664.47116012928</v>
          </cell>
          <cell r="D287">
            <v>647.467600942594</v>
          </cell>
          <cell r="E287">
            <v>0</v>
          </cell>
          <cell r="R287">
            <v>256.73626765434273</v>
          </cell>
        </row>
        <row r="288">
          <cell r="C288">
            <v>8806.0642782351006</v>
          </cell>
          <cell r="D288">
            <v>22.871488635590513</v>
          </cell>
          <cell r="E288">
            <v>0</v>
          </cell>
          <cell r="R288">
            <v>10.142092476159998</v>
          </cell>
        </row>
        <row r="289">
          <cell r="C289">
            <v>1319003.9967769084</v>
          </cell>
          <cell r="D289">
            <v>0</v>
          </cell>
          <cell r="E289">
            <v>7716726.6716404716</v>
          </cell>
          <cell r="R289">
            <v>8698.9365973125005</v>
          </cell>
        </row>
        <row r="290">
          <cell r="C290">
            <v>91932.204259180071</v>
          </cell>
          <cell r="D290">
            <v>220.47357973879954</v>
          </cell>
          <cell r="E290">
            <v>0</v>
          </cell>
          <cell r="R290">
            <v>389.32582124589351</v>
          </cell>
        </row>
        <row r="291">
          <cell r="C291">
            <v>31448.105389000448</v>
          </cell>
          <cell r="D291">
            <v>75.53207411850569</v>
          </cell>
          <cell r="E291">
            <v>0</v>
          </cell>
          <cell r="R291">
            <v>63.825684213465181</v>
          </cell>
        </row>
        <row r="292">
          <cell r="C292">
            <v>1843.9882470000002</v>
          </cell>
          <cell r="D292">
            <v>8.3476900789428452</v>
          </cell>
          <cell r="E292">
            <v>0</v>
          </cell>
          <cell r="R292">
            <v>8.9470837841962521</v>
          </cell>
        </row>
        <row r="293">
          <cell r="C293">
            <v>110.10702668658</v>
          </cell>
          <cell r="D293">
            <v>4.7750000000000004</v>
          </cell>
          <cell r="E293">
            <v>0</v>
          </cell>
          <cell r="R293">
            <v>8.2347600000000014</v>
          </cell>
        </row>
        <row r="301">
          <cell r="R301">
            <v>1360.9483298491334</v>
          </cell>
        </row>
        <row r="306">
          <cell r="R306">
            <v>202.25701959213464</v>
          </cell>
        </row>
        <row r="307">
          <cell r="R307">
            <v>8.25064514883519</v>
          </cell>
        </row>
        <row r="308">
          <cell r="R308">
            <v>24.04196847450288</v>
          </cell>
        </row>
        <row r="309">
          <cell r="R309">
            <v>165.6024458137189</v>
          </cell>
        </row>
        <row r="310">
          <cell r="R310">
            <v>9.2031631025371183</v>
          </cell>
        </row>
        <row r="311">
          <cell r="R311">
            <v>30.763063552946122</v>
          </cell>
        </row>
        <row r="312">
          <cell r="R312">
            <v>1076.1117553378717</v>
          </cell>
        </row>
        <row r="321">
          <cell r="C321">
            <v>46</v>
          </cell>
          <cell r="D321">
            <v>61.746000000000002</v>
          </cell>
          <cell r="E321">
            <v>0</v>
          </cell>
          <cell r="R321">
            <v>379.25063280154268</v>
          </cell>
        </row>
        <row r="326">
          <cell r="C326">
            <v>18</v>
          </cell>
          <cell r="D326">
            <v>6.7526499999999992</v>
          </cell>
          <cell r="E326">
            <v>0</v>
          </cell>
          <cell r="R326">
            <v>4.4975962582008373</v>
          </cell>
        </row>
        <row r="327">
          <cell r="C327">
            <v>0</v>
          </cell>
          <cell r="D327">
            <v>0</v>
          </cell>
          <cell r="E327">
            <v>0</v>
          </cell>
          <cell r="R327">
            <v>0</v>
          </cell>
        </row>
        <row r="328">
          <cell r="C328">
            <v>22</v>
          </cell>
          <cell r="D328">
            <v>63.921999999999997</v>
          </cell>
          <cell r="E328">
            <v>0</v>
          </cell>
          <cell r="R328">
            <v>17.241101492273877</v>
          </cell>
        </row>
        <row r="329">
          <cell r="C329">
            <v>27</v>
          </cell>
          <cell r="D329">
            <v>63.538000000000004</v>
          </cell>
          <cell r="E329">
            <v>0</v>
          </cell>
          <cell r="R329">
            <v>363.49252607164453</v>
          </cell>
        </row>
        <row r="330">
          <cell r="C330">
            <v>8</v>
          </cell>
          <cell r="D330">
            <v>16.170000000000002</v>
          </cell>
          <cell r="E330">
            <v>0</v>
          </cell>
          <cell r="R330">
            <v>28.349108516928965</v>
          </cell>
        </row>
        <row r="331">
          <cell r="C331">
            <v>9</v>
          </cell>
          <cell r="D331">
            <v>8.4700000000000006</v>
          </cell>
          <cell r="E331">
            <v>0</v>
          </cell>
          <cell r="R331">
            <v>2.1489324784240003</v>
          </cell>
        </row>
        <row r="332">
          <cell r="C332">
            <v>0</v>
          </cell>
          <cell r="D332">
            <v>0</v>
          </cell>
          <cell r="E332">
            <v>0</v>
          </cell>
          <cell r="R332">
            <v>0</v>
          </cell>
        </row>
        <row r="341">
          <cell r="C341">
            <v>16</v>
          </cell>
          <cell r="D341">
            <v>197.22000000000003</v>
          </cell>
          <cell r="E341">
            <v>0</v>
          </cell>
          <cell r="R341">
            <v>706.61302763606591</v>
          </cell>
        </row>
        <row r="345">
          <cell r="C345">
            <v>0</v>
          </cell>
          <cell r="D345">
            <v>0</v>
          </cell>
          <cell r="E345">
            <v>0</v>
          </cell>
          <cell r="R345">
            <v>0</v>
          </cell>
        </row>
        <row r="346">
          <cell r="C346">
            <v>7</v>
          </cell>
          <cell r="D346">
            <v>17.850000000000001</v>
          </cell>
          <cell r="E346">
            <v>0</v>
          </cell>
          <cell r="R346">
            <v>5.8655272801708795</v>
          </cell>
        </row>
        <row r="347">
          <cell r="C347">
            <v>0</v>
          </cell>
          <cell r="D347">
            <v>0</v>
          </cell>
          <cell r="E347">
            <v>0</v>
          </cell>
          <cell r="R347">
            <v>0</v>
          </cell>
        </row>
        <row r="348">
          <cell r="C348">
            <v>29</v>
          </cell>
          <cell r="D348">
            <v>2405.125</v>
          </cell>
          <cell r="E348">
            <v>0</v>
          </cell>
          <cell r="R348">
            <v>2624.612606807038</v>
          </cell>
        </row>
        <row r="349">
          <cell r="C349">
            <v>1</v>
          </cell>
          <cell r="D349">
            <v>5.3079999999999998</v>
          </cell>
          <cell r="E349">
            <v>0</v>
          </cell>
          <cell r="R349">
            <v>28.410709985844484</v>
          </cell>
        </row>
        <row r="350">
          <cell r="C350">
            <v>13</v>
          </cell>
          <cell r="D350">
            <v>180.36023387539018</v>
          </cell>
          <cell r="E350">
            <v>0</v>
          </cell>
          <cell r="R350">
            <v>614.2262657037719</v>
          </cell>
        </row>
        <row r="351">
          <cell r="C351">
            <v>1</v>
          </cell>
          <cell r="D351">
            <v>5.3079999999999998</v>
          </cell>
          <cell r="E351">
            <v>0</v>
          </cell>
          <cell r="R351">
            <v>109.63214345297088</v>
          </cell>
        </row>
        <row r="352">
          <cell r="C352">
            <v>9</v>
          </cell>
          <cell r="D352">
            <v>142.32085427705601</v>
          </cell>
          <cell r="E352">
            <v>0</v>
          </cell>
          <cell r="R352">
            <v>0.97635999999999967</v>
          </cell>
        </row>
        <row r="364">
          <cell r="C364">
            <v>7105650.6608176911</v>
          </cell>
          <cell r="D364">
            <v>11702.078995280212</v>
          </cell>
          <cell r="E364">
            <v>7716726.6716404716</v>
          </cell>
          <cell r="R364">
            <v>22984.651584448002</v>
          </cell>
        </row>
        <row r="378">
          <cell r="C378">
            <v>5060675.9451708626</v>
          </cell>
          <cell r="D378">
            <v>4834.8342341733969</v>
          </cell>
          <cell r="E378">
            <v>0</v>
          </cell>
          <cell r="R378">
            <v>5031.5773938626971</v>
          </cell>
        </row>
        <row r="379">
          <cell r="C379">
            <v>735006.33795356657</v>
          </cell>
          <cell r="D379">
            <v>1875.2340844564405</v>
          </cell>
          <cell r="E379">
            <v>0</v>
          </cell>
          <cell r="R379">
            <v>1098.3889961538621</v>
          </cell>
        </row>
        <row r="380">
          <cell r="C380">
            <v>38678.111341865813</v>
          </cell>
          <cell r="D380">
            <v>667.51360679076356</v>
          </cell>
          <cell r="E380">
            <v>0</v>
          </cell>
          <cell r="R380">
            <v>262.72898033201034</v>
          </cell>
        </row>
        <row r="381">
          <cell r="C381">
            <v>9147.4811562006726</v>
          </cell>
          <cell r="D381">
            <v>23.910152879445796</v>
          </cell>
          <cell r="E381">
            <v>0</v>
          </cell>
          <cell r="R381">
            <v>10.773601809469156</v>
          </cell>
        </row>
        <row r="382">
          <cell r="C382">
            <v>1323227.5508910243</v>
          </cell>
          <cell r="D382">
            <v>0</v>
          </cell>
          <cell r="E382">
            <v>8127152.3675230034</v>
          </cell>
          <cell r="R382">
            <v>9133.883427178127</v>
          </cell>
        </row>
        <row r="383">
          <cell r="C383">
            <v>94334.540987135697</v>
          </cell>
          <cell r="D383">
            <v>226.99787935915748</v>
          </cell>
          <cell r="E383">
            <v>0</v>
          </cell>
          <cell r="R383">
            <v>399.16234211979287</v>
          </cell>
        </row>
        <row r="384">
          <cell r="C384">
            <v>32289.389152253461</v>
          </cell>
          <cell r="D384">
            <v>82.194054871018537</v>
          </cell>
          <cell r="E384">
            <v>0</v>
          </cell>
          <cell r="R384">
            <v>67.034020121899104</v>
          </cell>
        </row>
        <row r="385">
          <cell r="C385">
            <v>1884.1672431900006</v>
          </cell>
          <cell r="D385">
            <v>8.4089614772808083</v>
          </cell>
          <cell r="E385">
            <v>0</v>
          </cell>
          <cell r="R385">
            <v>9.3944379734060632</v>
          </cell>
        </row>
        <row r="386">
          <cell r="C386">
            <v>154.16139609268532</v>
          </cell>
          <cell r="D386">
            <v>6.9750000000000014</v>
          </cell>
          <cell r="E386">
            <v>0</v>
          </cell>
          <cell r="R386">
            <v>15.078509999999998</v>
          </cell>
        </row>
        <row r="394">
          <cell r="R394">
            <v>1505.2827645968957</v>
          </cell>
        </row>
        <row r="399">
          <cell r="R399">
            <v>214.2255869395164</v>
          </cell>
        </row>
        <row r="400">
          <cell r="R400">
            <v>8.4446645457575684</v>
          </cell>
        </row>
        <row r="401">
          <cell r="R401">
            <v>24.522807843992943</v>
          </cell>
        </row>
        <row r="402">
          <cell r="R402">
            <v>170.64758779033622</v>
          </cell>
        </row>
        <row r="403">
          <cell r="R403">
            <v>9.387226364587864</v>
          </cell>
        </row>
        <row r="404">
          <cell r="R404">
            <v>31.666088458751524</v>
          </cell>
        </row>
        <row r="405">
          <cell r="R405">
            <v>1123.557846801915</v>
          </cell>
        </row>
        <row r="414">
          <cell r="C414">
            <v>46</v>
          </cell>
          <cell r="D414">
            <v>61.746000000000002</v>
          </cell>
          <cell r="E414">
            <v>0</v>
          </cell>
          <cell r="R414">
            <v>384.2237976290719</v>
          </cell>
        </row>
        <row r="419">
          <cell r="C419">
            <v>18</v>
          </cell>
          <cell r="D419">
            <v>6.7526499999999992</v>
          </cell>
          <cell r="E419">
            <v>0</v>
          </cell>
          <cell r="R419">
            <v>4.6034684453197929</v>
          </cell>
        </row>
        <row r="420">
          <cell r="C420">
            <v>0</v>
          </cell>
          <cell r="D420">
            <v>0</v>
          </cell>
          <cell r="E420">
            <v>0</v>
          </cell>
          <cell r="R420">
            <v>0</v>
          </cell>
        </row>
        <row r="421">
          <cell r="C421">
            <v>22</v>
          </cell>
          <cell r="D421">
            <v>63.921999999999997</v>
          </cell>
          <cell r="E421">
            <v>0</v>
          </cell>
          <cell r="R421">
            <v>17.585923522119355</v>
          </cell>
        </row>
        <row r="422">
          <cell r="C422">
            <v>27</v>
          </cell>
          <cell r="D422">
            <v>63.538000000000004</v>
          </cell>
          <cell r="E422">
            <v>0</v>
          </cell>
          <cell r="R422">
            <v>371.24620350100309</v>
          </cell>
        </row>
        <row r="423">
          <cell r="C423">
            <v>8</v>
          </cell>
          <cell r="D423">
            <v>16.170000000000002</v>
          </cell>
          <cell r="E423">
            <v>0</v>
          </cell>
          <cell r="R423">
            <v>28.916090687267541</v>
          </cell>
        </row>
        <row r="424">
          <cell r="C424">
            <v>9</v>
          </cell>
          <cell r="D424">
            <v>8.4700000000000006</v>
          </cell>
          <cell r="E424">
            <v>0</v>
          </cell>
          <cell r="R424">
            <v>2.1639878999924802</v>
          </cell>
        </row>
        <row r="425">
          <cell r="C425">
            <v>0</v>
          </cell>
          <cell r="D425">
            <v>0</v>
          </cell>
          <cell r="E425">
            <v>0</v>
          </cell>
          <cell r="R425">
            <v>0</v>
          </cell>
        </row>
        <row r="434">
          <cell r="C434">
            <v>16</v>
          </cell>
          <cell r="D434">
            <v>197.22000000000003</v>
          </cell>
          <cell r="E434">
            <v>0</v>
          </cell>
          <cell r="R434">
            <v>742.85322203176486</v>
          </cell>
        </row>
        <row r="438">
          <cell r="C438">
            <v>0</v>
          </cell>
          <cell r="D438">
            <v>0</v>
          </cell>
          <cell r="E438">
            <v>0</v>
          </cell>
          <cell r="R438">
            <v>0</v>
          </cell>
        </row>
        <row r="439">
          <cell r="C439">
            <v>7</v>
          </cell>
          <cell r="D439">
            <v>17.850000000000001</v>
          </cell>
          <cell r="E439">
            <v>0</v>
          </cell>
          <cell r="R439">
            <v>5.9828378257742969</v>
          </cell>
        </row>
        <row r="440">
          <cell r="C440">
            <v>0</v>
          </cell>
          <cell r="D440">
            <v>0</v>
          </cell>
          <cell r="E440">
            <v>0</v>
          </cell>
          <cell r="R440">
            <v>0</v>
          </cell>
        </row>
        <row r="441">
          <cell r="C441">
            <v>29</v>
          </cell>
          <cell r="D441">
            <v>2405.125</v>
          </cell>
          <cell r="E441">
            <v>0</v>
          </cell>
          <cell r="R441">
            <v>2887.0738674877416</v>
          </cell>
        </row>
        <row r="442">
          <cell r="C442">
            <v>1</v>
          </cell>
          <cell r="D442">
            <v>5.3079999999999998</v>
          </cell>
          <cell r="E442">
            <v>0</v>
          </cell>
          <cell r="R442">
            <v>28.978924185561375</v>
          </cell>
        </row>
        <row r="443">
          <cell r="C443">
            <v>13</v>
          </cell>
          <cell r="D443">
            <v>187.58319200146374</v>
          </cell>
          <cell r="E443">
            <v>0</v>
          </cell>
          <cell r="R443">
            <v>641.49459496510826</v>
          </cell>
        </row>
        <row r="444">
          <cell r="C444">
            <v>1</v>
          </cell>
          <cell r="D444">
            <v>5.3079999999999998</v>
          </cell>
          <cell r="E444">
            <v>0</v>
          </cell>
          <cell r="R444">
            <v>111.82478632203031</v>
          </cell>
        </row>
        <row r="445">
          <cell r="C445">
            <v>9</v>
          </cell>
          <cell r="D445">
            <v>145.36023387539018</v>
          </cell>
          <cell r="E445">
            <v>0</v>
          </cell>
          <cell r="R445">
            <v>0.97635999999999967</v>
          </cell>
        </row>
        <row r="457">
          <cell r="C457">
            <v>7300275.6275868295</v>
          </cell>
          <cell r="D457">
            <v>12118.811039216142</v>
          </cell>
          <cell r="E457">
            <v>8127152.3675230034</v>
          </cell>
          <cell r="R457">
            <v>24343.719769575036</v>
          </cell>
        </row>
        <row r="471">
          <cell r="C471">
            <v>5199910.8011560086</v>
          </cell>
          <cell r="D471">
            <v>4929.029306005732</v>
          </cell>
          <cell r="E471">
            <v>0</v>
          </cell>
          <cell r="R471">
            <v>5327.5172085315089</v>
          </cell>
        </row>
        <row r="472">
          <cell r="C472">
            <v>788948.00921865972</v>
          </cell>
          <cell r="D472">
            <v>2112.8052631970481</v>
          </cell>
          <cell r="E472">
            <v>0</v>
          </cell>
          <cell r="R472">
            <v>1168.2380094326245</v>
          </cell>
        </row>
        <row r="473">
          <cell r="C473">
            <v>39722.286755892535</v>
          </cell>
          <cell r="D473">
            <v>690.07377329149881</v>
          </cell>
          <cell r="E473">
            <v>0</v>
          </cell>
          <cell r="R473">
            <v>268.87744526078654</v>
          </cell>
        </row>
        <row r="474">
          <cell r="C474">
            <v>9512.3623885271918</v>
          </cell>
          <cell r="D474">
            <v>25.106754156111833</v>
          </cell>
          <cell r="E474">
            <v>0</v>
          </cell>
          <cell r="R474">
            <v>11.47278317103952</v>
          </cell>
        </row>
        <row r="475">
          <cell r="C475">
            <v>1327681.5843531475</v>
          </cell>
          <cell r="D475">
            <v>0</v>
          </cell>
          <cell r="E475">
            <v>8560426.6671081632</v>
          </cell>
          <cell r="R475">
            <v>9590.5775985370346</v>
          </cell>
        </row>
        <row r="476">
          <cell r="C476">
            <v>96810.874962125527</v>
          </cell>
          <cell r="D476">
            <v>233.82896616939905</v>
          </cell>
          <cell r="E476">
            <v>0</v>
          </cell>
          <cell r="R476">
            <v>409.27987804568119</v>
          </cell>
        </row>
        <row r="477">
          <cell r="C477">
            <v>33158.28779465572</v>
          </cell>
          <cell r="D477">
            <v>89.488815360413739</v>
          </cell>
          <cell r="E477">
            <v>0</v>
          </cell>
          <cell r="R477">
            <v>70.410176138917635</v>
          </cell>
        </row>
        <row r="478">
          <cell r="C478">
            <v>1925.3147808663</v>
          </cell>
          <cell r="D478">
            <v>8.4738672641547659</v>
          </cell>
          <cell r="E478">
            <v>0</v>
          </cell>
          <cell r="R478">
            <v>9.8641598720763675</v>
          </cell>
        </row>
        <row r="479">
          <cell r="C479">
            <v>193.21634431548804</v>
          </cell>
          <cell r="D479">
            <v>8.9250000000000025</v>
          </cell>
          <cell r="E479">
            <v>0</v>
          </cell>
          <cell r="R479">
            <v>23.255640000000003</v>
          </cell>
        </row>
        <row r="487">
          <cell r="R487">
            <v>1669.0794790767777</v>
          </cell>
        </row>
        <row r="492">
          <cell r="R492">
            <v>226.99031677496023</v>
          </cell>
        </row>
        <row r="493">
          <cell r="R493">
            <v>8.6436639398883095</v>
          </cell>
        </row>
        <row r="494">
          <cell r="R494">
            <v>25.013264000872798</v>
          </cell>
        </row>
        <row r="495">
          <cell r="R495">
            <v>175.8799923564894</v>
          </cell>
        </row>
        <row r="496">
          <cell r="R496">
            <v>9.5749708918796195</v>
          </cell>
        </row>
        <row r="497">
          <cell r="R497">
            <v>32.60183330627035</v>
          </cell>
        </row>
        <row r="498">
          <cell r="R498">
            <v>1173.0958507314137</v>
          </cell>
        </row>
        <row r="507">
          <cell r="C507">
            <v>46</v>
          </cell>
          <cell r="D507">
            <v>61.746000000000002</v>
          </cell>
          <cell r="E507">
            <v>0</v>
          </cell>
          <cell r="R507">
            <v>389.38233006697516</v>
          </cell>
        </row>
        <row r="512">
          <cell r="C512">
            <v>18</v>
          </cell>
          <cell r="D512">
            <v>6.7526499999999992</v>
          </cell>
          <cell r="E512">
            <v>0</v>
          </cell>
          <cell r="R512">
            <v>4.7123149092788754</v>
          </cell>
        </row>
        <row r="513">
          <cell r="C513">
            <v>0</v>
          </cell>
          <cell r="D513">
            <v>0</v>
          </cell>
          <cell r="E513">
            <v>0</v>
          </cell>
          <cell r="R513">
            <v>0</v>
          </cell>
        </row>
        <row r="514">
          <cell r="C514">
            <v>22</v>
          </cell>
          <cell r="D514">
            <v>63.921999999999997</v>
          </cell>
          <cell r="E514">
            <v>0</v>
          </cell>
          <cell r="R514">
            <v>17.937641992561744</v>
          </cell>
        </row>
        <row r="515">
          <cell r="C515">
            <v>27</v>
          </cell>
          <cell r="D515">
            <v>63.538000000000004</v>
          </cell>
          <cell r="E515">
            <v>0</v>
          </cell>
          <cell r="R515">
            <v>379.16974990373683</v>
          </cell>
        </row>
        <row r="516">
          <cell r="C516">
            <v>8</v>
          </cell>
          <cell r="D516">
            <v>16.170000000000002</v>
          </cell>
          <cell r="E516">
            <v>0</v>
          </cell>
          <cell r="R516">
            <v>29.494412501012896</v>
          </cell>
        </row>
        <row r="517">
          <cell r="C517">
            <v>9</v>
          </cell>
          <cell r="D517">
            <v>8.4700000000000006</v>
          </cell>
          <cell r="E517">
            <v>0</v>
          </cell>
          <cell r="R517">
            <v>2.1793444299923297</v>
          </cell>
        </row>
        <row r="518">
          <cell r="C518">
            <v>0</v>
          </cell>
          <cell r="D518">
            <v>0</v>
          </cell>
          <cell r="E518">
            <v>0</v>
          </cell>
          <cell r="R518">
            <v>0</v>
          </cell>
        </row>
        <row r="527">
          <cell r="C527">
            <v>16</v>
          </cell>
          <cell r="D527">
            <v>197.22000000000003</v>
          </cell>
          <cell r="E527">
            <v>0</v>
          </cell>
          <cell r="R527">
            <v>781.06014588508287</v>
          </cell>
        </row>
        <row r="531">
          <cell r="C531">
            <v>0</v>
          </cell>
          <cell r="D531">
            <v>0</v>
          </cell>
          <cell r="E531">
            <v>0</v>
          </cell>
          <cell r="R531">
            <v>0</v>
          </cell>
        </row>
        <row r="532">
          <cell r="C532">
            <v>7</v>
          </cell>
          <cell r="D532">
            <v>17.850000000000001</v>
          </cell>
          <cell r="E532">
            <v>0</v>
          </cell>
          <cell r="R532">
            <v>6.1024945822897836</v>
          </cell>
        </row>
        <row r="533">
          <cell r="C533">
            <v>0</v>
          </cell>
          <cell r="D533">
            <v>0</v>
          </cell>
          <cell r="E533">
            <v>0</v>
          </cell>
          <cell r="R533">
            <v>0</v>
          </cell>
        </row>
        <row r="534">
          <cell r="C534">
            <v>29</v>
          </cell>
          <cell r="D534">
            <v>2405.125</v>
          </cell>
          <cell r="E534">
            <v>0</v>
          </cell>
          <cell r="R534">
            <v>3175.7812542365155</v>
          </cell>
        </row>
        <row r="535">
          <cell r="C535">
            <v>1</v>
          </cell>
          <cell r="D535">
            <v>5.3079999999999998</v>
          </cell>
          <cell r="E535">
            <v>0</v>
          </cell>
          <cell r="R535">
            <v>29.558502669272599</v>
          </cell>
        </row>
        <row r="536">
          <cell r="C536">
            <v>13</v>
          </cell>
          <cell r="D536">
            <v>193.00081679835216</v>
          </cell>
          <cell r="E536">
            <v>0</v>
          </cell>
          <cell r="R536">
            <v>670.16726347825625</v>
          </cell>
        </row>
        <row r="537">
          <cell r="C537">
            <v>1</v>
          </cell>
          <cell r="D537">
            <v>5.3079999999999998</v>
          </cell>
          <cell r="E537">
            <v>0</v>
          </cell>
          <cell r="R537">
            <v>114.06128204847091</v>
          </cell>
        </row>
        <row r="538">
          <cell r="C538">
            <v>9</v>
          </cell>
          <cell r="D538">
            <v>148.58319200146374</v>
          </cell>
          <cell r="E538">
            <v>0</v>
          </cell>
          <cell r="R538">
            <v>0.97635999999999967</v>
          </cell>
        </row>
        <row r="550">
          <cell r="C550">
            <v>7503116.9674803661</v>
          </cell>
          <cell r="D550">
            <v>12574.480500124082</v>
          </cell>
          <cell r="E550">
            <v>8560426.6671081632</v>
          </cell>
          <cell r="R550">
            <v>25800.995577394518</v>
          </cell>
        </row>
        <row r="564">
          <cell r="C564">
            <v>5343268.9768036325</v>
          </cell>
          <cell r="D564">
            <v>5025.1082792747138</v>
          </cell>
          <cell r="E564">
            <v>0</v>
          </cell>
          <cell r="R564">
            <v>5641.9448760643727</v>
          </cell>
        </row>
        <row r="565">
          <cell r="C565">
            <v>846989.23873325926</v>
          </cell>
          <cell r="D565">
            <v>2381.2566557941846</v>
          </cell>
          <cell r="E565">
            <v>0</v>
          </cell>
          <cell r="R565">
            <v>1242.8977236021258</v>
          </cell>
        </row>
        <row r="566">
          <cell r="C566">
            <v>40798.028397909547</v>
          </cell>
          <cell r="D566">
            <v>715.08180244991604</v>
          </cell>
          <cell r="E566">
            <v>0</v>
          </cell>
          <cell r="R566">
            <v>275.18630324180037</v>
          </cell>
        </row>
        <row r="567">
          <cell r="C567">
            <v>9902.860142430769</v>
          </cell>
          <cell r="D567">
            <v>26.472367479100519</v>
          </cell>
          <cell r="E567">
            <v>0</v>
          </cell>
          <cell r="R567">
            <v>12.249131347074485</v>
          </cell>
        </row>
        <row r="568">
          <cell r="C568">
            <v>1332378.6744212988</v>
          </cell>
          <cell r="D568">
            <v>0</v>
          </cell>
          <cell r="E568">
            <v>9017821.5635883771</v>
          </cell>
          <cell r="R568">
            <v>10070.106478463886</v>
          </cell>
        </row>
        <row r="569">
          <cell r="C569">
            <v>99363.759618043536</v>
          </cell>
          <cell r="D569">
            <v>240.98458172566757</v>
          </cell>
          <cell r="E569">
            <v>0</v>
          </cell>
          <cell r="R569">
            <v>419.68772972975182</v>
          </cell>
        </row>
        <row r="570">
          <cell r="C570">
            <v>34055.85914651124</v>
          </cell>
          <cell r="D570">
            <v>97.480321782073887</v>
          </cell>
          <cell r="E570">
            <v>0</v>
          </cell>
          <cell r="R570">
            <v>73.963168332134103</v>
          </cell>
        </row>
        <row r="571">
          <cell r="C571">
            <v>1967.4584789367514</v>
          </cell>
          <cell r="D571">
            <v>8.5426230178016915</v>
          </cell>
          <cell r="E571">
            <v>0</v>
          </cell>
          <cell r="R571">
            <v>10.357367865680189</v>
          </cell>
        </row>
        <row r="572">
          <cell r="C572">
            <v>218.35187751707073</v>
          </cell>
          <cell r="D572">
            <v>10.125</v>
          </cell>
          <cell r="E572">
            <v>0</v>
          </cell>
          <cell r="R572">
            <v>32.248110000000004</v>
          </cell>
        </row>
        <row r="580">
          <cell r="R580">
            <v>1855.3464297996736</v>
          </cell>
        </row>
        <row r="585">
          <cell r="R585">
            <v>240.60988027459757</v>
          </cell>
        </row>
        <row r="586">
          <cell r="R586">
            <v>8.8477846163386502</v>
          </cell>
        </row>
        <row r="587">
          <cell r="R587">
            <v>25.513529280890261</v>
          </cell>
        </row>
        <row r="588">
          <cell r="R588">
            <v>181.30771603561982</v>
          </cell>
        </row>
        <row r="589">
          <cell r="R589">
            <v>9.7664703097172119</v>
          </cell>
        </row>
        <row r="590">
          <cell r="R590">
            <v>33.571685466516747</v>
          </cell>
        </row>
        <row r="591">
          <cell r="R591">
            <v>1224.8180001771436</v>
          </cell>
        </row>
        <row r="600">
          <cell r="C600">
            <v>46</v>
          </cell>
          <cell r="D600">
            <v>61.746000000000002</v>
          </cell>
          <cell r="E600">
            <v>0</v>
          </cell>
          <cell r="R600">
            <v>394.73422353607009</v>
          </cell>
        </row>
        <row r="605">
          <cell r="C605">
            <v>18</v>
          </cell>
          <cell r="D605">
            <v>6.7526499999999992</v>
          </cell>
          <cell r="E605">
            <v>0</v>
          </cell>
          <cell r="R605">
            <v>4.8242379772697719</v>
          </cell>
        </row>
        <row r="606">
          <cell r="C606">
            <v>0</v>
          </cell>
          <cell r="D606">
            <v>0</v>
          </cell>
          <cell r="E606">
            <v>0</v>
          </cell>
          <cell r="R606">
            <v>0</v>
          </cell>
        </row>
        <row r="607">
          <cell r="C607">
            <v>22</v>
          </cell>
          <cell r="D607">
            <v>63.921999999999997</v>
          </cell>
          <cell r="E607">
            <v>0</v>
          </cell>
          <cell r="R607">
            <v>18.296394832412979</v>
          </cell>
        </row>
        <row r="608">
          <cell r="C608">
            <v>27</v>
          </cell>
          <cell r="D608">
            <v>63.538000000000004</v>
          </cell>
          <cell r="E608">
            <v>0</v>
          </cell>
          <cell r="R608">
            <v>387.26701510334033</v>
          </cell>
        </row>
        <row r="609">
          <cell r="C609">
            <v>8</v>
          </cell>
          <cell r="D609">
            <v>16.170000000000002</v>
          </cell>
          <cell r="E609">
            <v>0</v>
          </cell>
          <cell r="R609">
            <v>30.084300751033151</v>
          </cell>
        </row>
        <row r="610">
          <cell r="C610">
            <v>9</v>
          </cell>
          <cell r="D610">
            <v>8.4700000000000006</v>
          </cell>
          <cell r="E610">
            <v>0</v>
          </cell>
          <cell r="R610">
            <v>2.1950080905921765</v>
          </cell>
        </row>
        <row r="611">
          <cell r="C611">
            <v>0</v>
          </cell>
          <cell r="D611">
            <v>0</v>
          </cell>
          <cell r="E611">
            <v>0</v>
          </cell>
          <cell r="R611">
            <v>0</v>
          </cell>
        </row>
        <row r="620">
          <cell r="C620">
            <v>16</v>
          </cell>
          <cell r="D620">
            <v>197.22000000000003</v>
          </cell>
          <cell r="E620">
            <v>0</v>
          </cell>
          <cell r="R620">
            <v>821.34664222634092</v>
          </cell>
        </row>
        <row r="624">
          <cell r="C624">
            <v>0</v>
          </cell>
          <cell r="D624">
            <v>0</v>
          </cell>
          <cell r="E624">
            <v>0</v>
          </cell>
          <cell r="R624">
            <v>0</v>
          </cell>
        </row>
        <row r="625">
          <cell r="C625">
            <v>7</v>
          </cell>
          <cell r="D625">
            <v>17.850000000000001</v>
          </cell>
          <cell r="E625">
            <v>0</v>
          </cell>
          <cell r="R625">
            <v>6.2245444739355786</v>
          </cell>
        </row>
        <row r="626">
          <cell r="C626">
            <v>0</v>
          </cell>
          <cell r="D626">
            <v>0</v>
          </cell>
          <cell r="E626">
            <v>0</v>
          </cell>
          <cell r="R626">
            <v>0</v>
          </cell>
        </row>
        <row r="627">
          <cell r="C627">
            <v>29</v>
          </cell>
          <cell r="D627">
            <v>2405.125</v>
          </cell>
          <cell r="E627">
            <v>0</v>
          </cell>
          <cell r="R627">
            <v>3493.3593796601672</v>
          </cell>
        </row>
        <row r="628">
          <cell r="C628">
            <v>1</v>
          </cell>
          <cell r="D628">
            <v>5.3079999999999998</v>
          </cell>
          <cell r="E628">
            <v>0</v>
          </cell>
          <cell r="R628">
            <v>30.149672722658053</v>
          </cell>
        </row>
        <row r="629">
          <cell r="C629">
            <v>13</v>
          </cell>
          <cell r="D629">
            <v>198.62486613297261</v>
          </cell>
          <cell r="E629">
            <v>0</v>
          </cell>
          <cell r="R629">
            <v>700.2923118014387</v>
          </cell>
        </row>
        <row r="630">
          <cell r="C630">
            <v>1</v>
          </cell>
          <cell r="D630">
            <v>5.3079999999999998</v>
          </cell>
          <cell r="E630">
            <v>0</v>
          </cell>
          <cell r="R630">
            <v>116.34250768944035</v>
          </cell>
        </row>
        <row r="631">
          <cell r="C631">
            <v>9</v>
          </cell>
          <cell r="D631">
            <v>152.00081679835216</v>
          </cell>
          <cell r="E631">
            <v>0</v>
          </cell>
          <cell r="R631">
            <v>0.97635999999999967</v>
          </cell>
        </row>
        <row r="643">
          <cell r="C643">
            <v>7714614.740327646</v>
          </cell>
          <cell r="D643">
            <v>13075.408367110562</v>
          </cell>
          <cell r="E643">
            <v>9017821.5635883771</v>
          </cell>
          <cell r="R643">
            <v>27364.555998307329</v>
          </cell>
        </row>
        <row r="657">
          <cell r="C657">
            <v>5490880.8383213533</v>
          </cell>
          <cell r="D657">
            <v>5123.1088320090757</v>
          </cell>
          <cell r="E657">
            <v>0</v>
          </cell>
          <cell r="R657">
            <v>5976.1244689183595</v>
          </cell>
        </row>
        <row r="658">
          <cell r="C658">
            <v>909452.85062386328</v>
          </cell>
          <cell r="D658">
            <v>2684.7053181028109</v>
          </cell>
          <cell r="E658">
            <v>0</v>
          </cell>
          <cell r="R658">
            <v>1322.7269429623793</v>
          </cell>
        </row>
        <row r="659">
          <cell r="C659">
            <v>41906.405877369696</v>
          </cell>
          <cell r="D659">
            <v>742.51504852059554</v>
          </cell>
          <cell r="E659">
            <v>0</v>
          </cell>
          <cell r="R659">
            <v>281.66035354909877</v>
          </cell>
        </row>
        <row r="660">
          <cell r="C660">
            <v>10321.353556117871</v>
          </cell>
          <cell r="D660">
            <v>28.020629947243879</v>
          </cell>
          <cell r="E660">
            <v>0</v>
          </cell>
          <cell r="R660">
            <v>13.113605229070366</v>
          </cell>
        </row>
        <row r="661">
          <cell r="C661">
            <v>1337332.0846944689</v>
          </cell>
          <cell r="D661">
            <v>0</v>
          </cell>
          <cell r="E661">
            <v>9500679.8626530934</v>
          </cell>
          <cell r="R661">
            <v>10472.910737602442</v>
          </cell>
        </row>
        <row r="662">
          <cell r="C662">
            <v>101995.84385827897</v>
          </cell>
          <cell r="D662">
            <v>248.48371675468942</v>
          </cell>
          <cell r="E662">
            <v>0</v>
          </cell>
          <cell r="R662">
            <v>430.39555163863065</v>
          </cell>
        </row>
        <row r="663">
          <cell r="C663">
            <v>34983.206071418361</v>
          </cell>
          <cell r="D663">
            <v>106.23938070425525</v>
          </cell>
          <cell r="E663">
            <v>0</v>
          </cell>
          <cell r="R663">
            <v>77.702507379162611</v>
          </cell>
        </row>
        <row r="664">
          <cell r="C664">
            <v>2010.6269210912676</v>
          </cell>
          <cell r="D664">
            <v>8.6154571037474792</v>
          </cell>
          <cell r="E664">
            <v>0</v>
          </cell>
          <cell r="R664">
            <v>10.875236258964197</v>
          </cell>
        </row>
        <row r="665">
          <cell r="C665">
            <v>220.88293592511747</v>
          </cell>
          <cell r="D665">
            <v>10.125</v>
          </cell>
          <cell r="E665">
            <v>0</v>
          </cell>
          <cell r="R665">
            <v>32.519450999999997</v>
          </cell>
        </row>
        <row r="673">
          <cell r="R673">
            <v>2067.5874179584812</v>
          </cell>
        </row>
        <row r="678">
          <cell r="R678">
            <v>255.14767920851756</v>
          </cell>
        </row>
        <row r="679">
          <cell r="R679">
            <v>9.0571722661680703</v>
          </cell>
        </row>
        <row r="680">
          <cell r="R680">
            <v>26.023799866508064</v>
          </cell>
        </row>
        <row r="681">
          <cell r="R681">
            <v>186.93919189218741</v>
          </cell>
        </row>
        <row r="682">
          <cell r="R682">
            <v>9.961799715911555</v>
          </cell>
        </row>
        <row r="683">
          <cell r="R683">
            <v>34.577096706534121</v>
          </cell>
        </row>
        <row r="684">
          <cell r="R684">
            <v>1278.8205947728741</v>
          </cell>
        </row>
        <row r="693">
          <cell r="C693">
            <v>46</v>
          </cell>
          <cell r="D693">
            <v>61.746000000000002</v>
          </cell>
          <cell r="E693">
            <v>0</v>
          </cell>
          <cell r="R693">
            <v>400.28784544184208</v>
          </cell>
        </row>
        <row r="698">
          <cell r="C698">
            <v>18</v>
          </cell>
          <cell r="D698">
            <v>6.7526499999999992</v>
          </cell>
          <cell r="E698">
            <v>0</v>
          </cell>
          <cell r="R698">
            <v>4.9393441651107546</v>
          </cell>
        </row>
        <row r="699">
          <cell r="C699">
            <v>0</v>
          </cell>
          <cell r="D699">
            <v>0</v>
          </cell>
          <cell r="E699">
            <v>0</v>
          </cell>
          <cell r="R699">
            <v>0</v>
          </cell>
        </row>
        <row r="700">
          <cell r="C700">
            <v>22</v>
          </cell>
          <cell r="D700">
            <v>63.921999999999997</v>
          </cell>
          <cell r="E700">
            <v>0</v>
          </cell>
          <cell r="R700">
            <v>18.662322729061238</v>
          </cell>
        </row>
        <row r="701">
          <cell r="C701">
            <v>27</v>
          </cell>
          <cell r="D701">
            <v>63.538000000000004</v>
          </cell>
          <cell r="E701">
            <v>0</v>
          </cell>
          <cell r="R701">
            <v>395.54193975551453</v>
          </cell>
        </row>
        <row r="702">
          <cell r="C702">
            <v>8</v>
          </cell>
          <cell r="D702">
            <v>16.170000000000002</v>
          </cell>
          <cell r="E702">
            <v>0</v>
          </cell>
          <cell r="R702">
            <v>30.685986766053819</v>
          </cell>
        </row>
        <row r="703">
          <cell r="C703">
            <v>9</v>
          </cell>
          <cell r="D703">
            <v>8.4700000000000006</v>
          </cell>
          <cell r="E703">
            <v>0</v>
          </cell>
          <cell r="R703">
            <v>2.2109850244040197</v>
          </cell>
        </row>
        <row r="704">
          <cell r="C704">
            <v>0</v>
          </cell>
          <cell r="D704">
            <v>0</v>
          </cell>
          <cell r="E704">
            <v>0</v>
          </cell>
          <cell r="R704">
            <v>0</v>
          </cell>
        </row>
        <row r="713">
          <cell r="C713">
            <v>16</v>
          </cell>
          <cell r="D713">
            <v>197.22000000000003</v>
          </cell>
          <cell r="E713">
            <v>0</v>
          </cell>
          <cell r="R713">
            <v>863.83236679594688</v>
          </cell>
        </row>
        <row r="717">
          <cell r="C717">
            <v>0</v>
          </cell>
          <cell r="D717">
            <v>0</v>
          </cell>
          <cell r="E717">
            <v>0</v>
          </cell>
          <cell r="R717">
            <v>0</v>
          </cell>
        </row>
        <row r="718">
          <cell r="C718">
            <v>7</v>
          </cell>
          <cell r="D718">
            <v>17.850000000000001</v>
          </cell>
          <cell r="E718">
            <v>0</v>
          </cell>
          <cell r="R718">
            <v>6.3490353634142913</v>
          </cell>
        </row>
        <row r="719">
          <cell r="C719">
            <v>0</v>
          </cell>
          <cell r="D719">
            <v>0</v>
          </cell>
          <cell r="E719">
            <v>0</v>
          </cell>
          <cell r="R719">
            <v>0</v>
          </cell>
        </row>
        <row r="720">
          <cell r="C720">
            <v>29</v>
          </cell>
          <cell r="D720">
            <v>2405.125</v>
          </cell>
          <cell r="E720">
            <v>0</v>
          </cell>
          <cell r="R720">
            <v>3842.695317626185</v>
          </cell>
        </row>
        <row r="721">
          <cell r="C721">
            <v>1</v>
          </cell>
          <cell r="D721">
            <v>5.3079999999999998</v>
          </cell>
          <cell r="E721">
            <v>0</v>
          </cell>
          <cell r="R721">
            <v>30.752666177111212</v>
          </cell>
        </row>
        <row r="722">
          <cell r="C722">
            <v>13</v>
          </cell>
          <cell r="D722">
            <v>204.46780804740419</v>
          </cell>
          <cell r="E722">
            <v>0</v>
          </cell>
          <cell r="R722">
            <v>732.00177983767003</v>
          </cell>
        </row>
        <row r="723">
          <cell r="C723">
            <v>1</v>
          </cell>
          <cell r="D723">
            <v>5.3079999999999998</v>
          </cell>
          <cell r="E723">
            <v>0</v>
          </cell>
          <cell r="R723">
            <v>118.66935784322915</v>
          </cell>
        </row>
        <row r="724">
          <cell r="C724">
            <v>9</v>
          </cell>
          <cell r="D724">
            <v>155.62486613297261</v>
          </cell>
          <cell r="E724">
            <v>0</v>
          </cell>
          <cell r="R724">
            <v>0.97635999999999967</v>
          </cell>
        </row>
        <row r="736">
          <cell r="C736">
            <v>7935239.6520548575</v>
          </cell>
          <cell r="D736">
            <v>13626.718623550507</v>
          </cell>
          <cell r="E736">
            <v>9500679.8626530934</v>
          </cell>
          <cell r="R736">
            <v>28933.790749582848</v>
          </cell>
        </row>
        <row r="750">
          <cell r="C750">
            <v>5642881.1161898021</v>
          </cell>
          <cell r="D750">
            <v>5223.0693957981239</v>
          </cell>
          <cell r="E750">
            <v>0</v>
          </cell>
          <cell r="R750">
            <v>6331.4177857306586</v>
          </cell>
        </row>
        <row r="751">
          <cell r="C751">
            <v>976687.98297256639</v>
          </cell>
          <cell r="D751">
            <v>3027.8307411910382</v>
          </cell>
          <cell r="E751">
            <v>0</v>
          </cell>
          <cell r="R751">
            <v>1408.1133920309319</v>
          </cell>
        </row>
        <row r="752">
          <cell r="C752">
            <v>43048.528992224543</v>
          </cell>
          <cell r="D752">
            <v>772.38768739873535</v>
          </cell>
          <cell r="E752">
            <v>0</v>
          </cell>
          <cell r="R752">
            <v>288.30455995158718</v>
          </cell>
        </row>
        <row r="753">
          <cell r="C753">
            <v>10770.475869201091</v>
          </cell>
          <cell r="D753">
            <v>29.767921031197471</v>
          </cell>
          <cell r="E753">
            <v>0</v>
          </cell>
          <cell r="R753">
            <v>14.078860547013385</v>
          </cell>
        </row>
        <row r="754">
          <cell r="C754">
            <v>1342555.8025662461</v>
          </cell>
          <cell r="D754">
            <v>0</v>
          </cell>
          <cell r="E754">
            <v>10010419.124655891</v>
          </cell>
          <cell r="R754">
            <v>10891.827167106539</v>
          </cell>
        </row>
        <row r="755">
          <cell r="C755">
            <v>104709.8758370697</v>
          </cell>
          <cell r="D755">
            <v>256.34670862469966</v>
          </cell>
          <cell r="E755">
            <v>0</v>
          </cell>
          <cell r="R755">
            <v>441.4133669455976</v>
          </cell>
        </row>
        <row r="756">
          <cell r="C756">
            <v>35941.478521249861</v>
          </cell>
          <cell r="D756">
            <v>115.84440796861007</v>
          </cell>
          <cell r="E756">
            <v>0</v>
          </cell>
          <cell r="R756">
            <v>81.638226200672136</v>
          </cell>
        </row>
        <row r="757">
          <cell r="C757">
            <v>2054.8496957176635</v>
          </cell>
          <cell r="D757">
            <v>8.6926114333007511</v>
          </cell>
          <cell r="E757">
            <v>0</v>
          </cell>
          <cell r="R757">
            <v>11.418998071912407</v>
          </cell>
        </row>
        <row r="758">
          <cell r="C758">
            <v>223.45124434737625</v>
          </cell>
          <cell r="D758">
            <v>10.125</v>
          </cell>
          <cell r="E758">
            <v>0</v>
          </cell>
          <cell r="R758">
            <v>32.804359050000002</v>
          </cell>
        </row>
        <row r="766">
          <cell r="R766">
            <v>2309.8862245283381</v>
          </cell>
        </row>
        <row r="771">
          <cell r="R771">
            <v>270.67226024270241</v>
          </cell>
        </row>
        <row r="772">
          <cell r="R772">
            <v>9.2719771344088979</v>
          </cell>
        </row>
        <row r="773">
          <cell r="R773">
            <v>26.544275863838223</v>
          </cell>
        </row>
        <row r="774">
          <cell r="R774">
            <v>192.78324782952922</v>
          </cell>
        </row>
        <row r="775">
          <cell r="R775">
            <v>10.16103571022979</v>
          </cell>
        </row>
        <row r="776">
          <cell r="R776">
            <v>35.619586309746182</v>
          </cell>
        </row>
        <row r="777">
          <cell r="R777">
            <v>1335.2041800322377</v>
          </cell>
        </row>
        <row r="786">
          <cell r="C786">
            <v>46</v>
          </cell>
          <cell r="D786">
            <v>61.746000000000002</v>
          </cell>
          <cell r="E786">
            <v>0</v>
          </cell>
          <cell r="R786">
            <v>406.0519553561187</v>
          </cell>
        </row>
        <row r="791">
          <cell r="C791">
            <v>18</v>
          </cell>
          <cell r="D791">
            <v>6.7526499999999992</v>
          </cell>
          <cell r="E791">
            <v>0</v>
          </cell>
          <cell r="R791">
            <v>5.0577443681233349</v>
          </cell>
        </row>
        <row r="792">
          <cell r="C792">
            <v>0</v>
          </cell>
          <cell r="D792">
            <v>0</v>
          </cell>
          <cell r="E792">
            <v>0</v>
          </cell>
          <cell r="R792">
            <v>0</v>
          </cell>
        </row>
        <row r="793">
          <cell r="C793">
            <v>22</v>
          </cell>
          <cell r="D793">
            <v>63.921999999999997</v>
          </cell>
          <cell r="E793">
            <v>0</v>
          </cell>
          <cell r="R793">
            <v>19.035569183642462</v>
          </cell>
        </row>
        <row r="794">
          <cell r="C794">
            <v>27</v>
          </cell>
          <cell r="D794">
            <v>63.538000000000004</v>
          </cell>
          <cell r="E794">
            <v>0</v>
          </cell>
          <cell r="R794">
            <v>403.99855758790784</v>
          </cell>
        </row>
        <row r="795">
          <cell r="C795">
            <v>8</v>
          </cell>
          <cell r="D795">
            <v>16.170000000000002</v>
          </cell>
          <cell r="E795">
            <v>0</v>
          </cell>
          <cell r="R795">
            <v>31.299706501374896</v>
          </cell>
        </row>
        <row r="796">
          <cell r="C796">
            <v>9</v>
          </cell>
          <cell r="D796">
            <v>8.4700000000000006</v>
          </cell>
          <cell r="E796">
            <v>0</v>
          </cell>
          <cell r="R796">
            <v>2.2272814968921004</v>
          </cell>
        </row>
        <row r="797">
          <cell r="C797">
            <v>0</v>
          </cell>
          <cell r="D797">
            <v>0</v>
          </cell>
          <cell r="E797">
            <v>0</v>
          </cell>
          <cell r="R797">
            <v>0</v>
          </cell>
        </row>
        <row r="806">
          <cell r="C806">
            <v>16</v>
          </cell>
          <cell r="D806">
            <v>197.22000000000003</v>
          </cell>
          <cell r="E806">
            <v>0</v>
          </cell>
          <cell r="R806">
            <v>908.64421741392664</v>
          </cell>
        </row>
        <row r="810">
          <cell r="C810">
            <v>0</v>
          </cell>
          <cell r="D810">
            <v>0</v>
          </cell>
          <cell r="E810">
            <v>0</v>
          </cell>
          <cell r="R810">
            <v>0</v>
          </cell>
        </row>
        <row r="811">
          <cell r="C811">
            <v>7</v>
          </cell>
          <cell r="D811">
            <v>17.850000000000001</v>
          </cell>
          <cell r="E811">
            <v>0</v>
          </cell>
          <cell r="R811">
            <v>6.4760160706825785</v>
          </cell>
        </row>
        <row r="812">
          <cell r="C812">
            <v>0</v>
          </cell>
          <cell r="D812">
            <v>0</v>
          </cell>
          <cell r="E812">
            <v>0</v>
          </cell>
          <cell r="R812">
            <v>0</v>
          </cell>
        </row>
        <row r="813">
          <cell r="C813">
            <v>29</v>
          </cell>
          <cell r="D813">
            <v>2405.125</v>
          </cell>
          <cell r="E813">
            <v>0</v>
          </cell>
          <cell r="R813">
            <v>4226.9648493888035</v>
          </cell>
        </row>
        <row r="814">
          <cell r="C814">
            <v>1</v>
          </cell>
          <cell r="D814">
            <v>5.3079999999999998</v>
          </cell>
          <cell r="E814">
            <v>0</v>
          </cell>
          <cell r="R814">
            <v>31.367719500653443</v>
          </cell>
        </row>
        <row r="815">
          <cell r="C815">
            <v>13</v>
          </cell>
          <cell r="D815">
            <v>212.54286365346738</v>
          </cell>
          <cell r="E815">
            <v>0</v>
          </cell>
          <cell r="R815">
            <v>765.37195925412072</v>
          </cell>
        </row>
        <row r="816">
          <cell r="C816">
            <v>1</v>
          </cell>
          <cell r="D816">
            <v>5.3079999999999998</v>
          </cell>
          <cell r="E816">
            <v>0</v>
          </cell>
          <cell r="R816">
            <v>121.04274500009375</v>
          </cell>
        </row>
        <row r="817">
          <cell r="C817">
            <v>9</v>
          </cell>
          <cell r="D817">
            <v>159.46780804740419</v>
          </cell>
          <cell r="E817">
            <v>0</v>
          </cell>
          <cell r="R817">
            <v>0.97635999999999967</v>
          </cell>
        </row>
        <row r="829">
          <cell r="C829">
            <v>8165526.5741012692</v>
          </cell>
          <cell r="D829">
            <v>14238.03979033279</v>
          </cell>
          <cell r="E829">
            <v>10010419.124655891</v>
          </cell>
          <cell r="R829">
            <v>30619.716856242936</v>
          </cell>
        </row>
        <row r="843">
          <cell r="C843">
            <v>5799409.0585689377</v>
          </cell>
          <cell r="D843">
            <v>5325.0291708629538</v>
          </cell>
          <cell r="E843">
            <v>0</v>
          </cell>
          <cell r="R843">
            <v>6709.2930303246412</v>
          </cell>
        </row>
        <row r="844">
          <cell r="C844">
            <v>1049072.3029057186</v>
          </cell>
          <cell r="D844">
            <v>3415.9534516516974</v>
          </cell>
          <cell r="E844">
            <v>0</v>
          </cell>
          <cell r="R844">
            <v>1499.4762199412874</v>
          </cell>
        </row>
        <row r="845">
          <cell r="C845">
            <v>44225.549372161848</v>
          </cell>
          <cell r="D845">
            <v>804.74551639556205</v>
          </cell>
          <cell r="E845">
            <v>0</v>
          </cell>
          <cell r="R845">
            <v>295.12405698023616</v>
          </cell>
        </row>
        <row r="846">
          <cell r="C846">
            <v>11253.145283070955</v>
          </cell>
          <cell r="D846">
            <v>31.733589651232986</v>
          </cell>
          <cell r="E846">
            <v>0</v>
          </cell>
          <cell r="R846">
            <v>15.159519965772466</v>
          </cell>
        </row>
        <row r="847">
          <cell r="C847">
            <v>1348064.5787222863</v>
          </cell>
          <cell r="D847">
            <v>0</v>
          </cell>
          <cell r="E847">
            <v>10548535.826244015</v>
          </cell>
          <cell r="R847">
            <v>11327.500253790802</v>
          </cell>
        </row>
        <row r="848">
          <cell r="C848">
            <v>107508.70689710508</v>
          </cell>
          <cell r="D848">
            <v>264.59534680509501</v>
          </cell>
          <cell r="E848">
            <v>0</v>
          </cell>
          <cell r="R848">
            <v>452.75158315226651</v>
          </cell>
        </row>
        <row r="849">
          <cell r="C849">
            <v>36931.87568926176</v>
          </cell>
          <cell r="D849">
            <v>126.38228775146959</v>
          </cell>
          <cell r="E849">
            <v>0</v>
          </cell>
          <cell r="R849">
            <v>85.780909163507445</v>
          </cell>
        </row>
        <row r="850">
          <cell r="C850">
            <v>2100.1574376468152</v>
          </cell>
          <cell r="D850">
            <v>8.7743422670376567</v>
          </cell>
          <cell r="E850">
            <v>0</v>
          </cell>
          <cell r="R850">
            <v>11.989947975508027</v>
          </cell>
        </row>
        <row r="851">
          <cell r="C851">
            <v>226.05740543482639</v>
          </cell>
          <cell r="D851">
            <v>10.125</v>
          </cell>
          <cell r="E851">
            <v>0</v>
          </cell>
          <cell r="R851">
            <v>33.103512502500003</v>
          </cell>
        </row>
        <row r="859">
          <cell r="R859">
            <v>2587.0052129344513</v>
          </cell>
        </row>
        <row r="864">
          <cell r="R864">
            <v>287.25776851760048</v>
          </cell>
        </row>
        <row r="865">
          <cell r="R865">
            <v>9.4923541733223935</v>
          </cell>
        </row>
        <row r="866">
          <cell r="R866">
            <v>27.075161381114988</v>
          </cell>
        </row>
        <row r="867">
          <cell r="R867">
            <v>198.84912579194764</v>
          </cell>
        </row>
        <row r="868">
          <cell r="R868">
            <v>10.364256424434382</v>
          </cell>
        </row>
        <row r="869">
          <cell r="R869">
            <v>36.700744350336578</v>
          </cell>
        </row>
        <row r="870">
          <cell r="R870">
            <v>1394.0737345508498</v>
          </cell>
        </row>
        <row r="879">
          <cell r="C879">
            <v>46</v>
          </cell>
          <cell r="D879">
            <v>61.746000000000002</v>
          </cell>
          <cell r="E879">
            <v>0</v>
          </cell>
          <cell r="R879">
            <v>412.03572409740059</v>
          </cell>
        </row>
        <row r="884">
          <cell r="C884">
            <v>18</v>
          </cell>
          <cell r="D884">
            <v>6.7526499999999992</v>
          </cell>
          <cell r="E884">
            <v>0</v>
          </cell>
          <cell r="R884">
            <v>5.1795540611816859</v>
          </cell>
        </row>
        <row r="885">
          <cell r="C885">
            <v>0</v>
          </cell>
          <cell r="D885">
            <v>0</v>
          </cell>
          <cell r="E885">
            <v>0</v>
          </cell>
          <cell r="R885">
            <v>0</v>
          </cell>
        </row>
        <row r="886">
          <cell r="C886">
            <v>22</v>
          </cell>
          <cell r="D886">
            <v>63.921999999999997</v>
          </cell>
          <cell r="E886">
            <v>0</v>
          </cell>
          <cell r="R886">
            <v>19.416280567315312</v>
          </cell>
        </row>
        <row r="887">
          <cell r="C887">
            <v>27</v>
          </cell>
          <cell r="D887">
            <v>63.538000000000004</v>
          </cell>
          <cell r="E887">
            <v>0</v>
          </cell>
          <cell r="R887">
            <v>412.64099769758951</v>
          </cell>
        </row>
        <row r="888">
          <cell r="C888">
            <v>8</v>
          </cell>
          <cell r="D888">
            <v>16.170000000000002</v>
          </cell>
          <cell r="E888">
            <v>0</v>
          </cell>
          <cell r="R888">
            <v>31.925700631402396</v>
          </cell>
        </row>
        <row r="889">
          <cell r="C889">
            <v>9</v>
          </cell>
          <cell r="D889">
            <v>8.4700000000000006</v>
          </cell>
          <cell r="E889">
            <v>0</v>
          </cell>
          <cell r="R889">
            <v>2.243903898829942</v>
          </cell>
        </row>
        <row r="890">
          <cell r="C890">
            <v>0</v>
          </cell>
          <cell r="D890">
            <v>0</v>
          </cell>
          <cell r="E890">
            <v>0</v>
          </cell>
          <cell r="R890">
            <v>0</v>
          </cell>
        </row>
        <row r="899">
          <cell r="C899">
            <v>16</v>
          </cell>
          <cell r="D899">
            <v>197.22000000000003</v>
          </cell>
          <cell r="E899">
            <v>0</v>
          </cell>
          <cell r="R899">
            <v>955.91679133950186</v>
          </cell>
        </row>
        <row r="903">
          <cell r="C903">
            <v>0</v>
          </cell>
          <cell r="D903">
            <v>0</v>
          </cell>
          <cell r="E903">
            <v>0</v>
          </cell>
          <cell r="R903">
            <v>0</v>
          </cell>
        </row>
        <row r="904">
          <cell r="C904">
            <v>7</v>
          </cell>
          <cell r="D904">
            <v>17.850000000000001</v>
          </cell>
          <cell r="E904">
            <v>0</v>
          </cell>
          <cell r="R904">
            <v>6.6055363920962282</v>
          </cell>
        </row>
        <row r="905">
          <cell r="C905">
            <v>0</v>
          </cell>
          <cell r="D905">
            <v>0</v>
          </cell>
          <cell r="E905">
            <v>0</v>
          </cell>
          <cell r="R905">
            <v>0</v>
          </cell>
        </row>
        <row r="906">
          <cell r="C906">
            <v>29</v>
          </cell>
          <cell r="D906">
            <v>2405.125</v>
          </cell>
          <cell r="E906">
            <v>0</v>
          </cell>
          <cell r="R906">
            <v>4649.6613343276849</v>
          </cell>
        </row>
        <row r="907">
          <cell r="C907">
            <v>1</v>
          </cell>
          <cell r="D907">
            <v>5.3079999999999998</v>
          </cell>
          <cell r="E907">
            <v>0</v>
          </cell>
          <cell r="R907">
            <v>31.995073890666511</v>
          </cell>
        </row>
        <row r="908">
          <cell r="C908">
            <v>13</v>
          </cell>
          <cell r="D908">
            <v>220.86405261813681</v>
          </cell>
          <cell r="E908">
            <v>0</v>
          </cell>
          <cell r="R908">
            <v>800.4836627103947</v>
          </cell>
        </row>
        <row r="909">
          <cell r="C909">
            <v>1</v>
          </cell>
          <cell r="D909">
            <v>5.3079999999999998</v>
          </cell>
          <cell r="E909">
            <v>0</v>
          </cell>
          <cell r="R909">
            <v>123.4635999000956</v>
          </cell>
        </row>
        <row r="910">
          <cell r="C910">
            <v>9</v>
          </cell>
          <cell r="D910">
            <v>163.54286365346738</v>
          </cell>
          <cell r="E910">
            <v>0</v>
          </cell>
          <cell r="R910">
            <v>0.97635999999999967</v>
          </cell>
        </row>
        <row r="922">
          <cell r="C922">
            <v>8406023.2303464711</v>
          </cell>
          <cell r="D922">
            <v>14914.778489842549</v>
          </cell>
          <cell r="E922">
            <v>10548535.826244015</v>
          </cell>
          <cell r="R922">
            <v>32433.585436706089</v>
          </cell>
        </row>
        <row r="936">
          <cell r="C936">
            <v>5960608.5903197592</v>
          </cell>
          <cell r="D936">
            <v>5429.0281414290794</v>
          </cell>
          <cell r="E936">
            <v>0</v>
          </cell>
          <cell r="R936">
            <v>7111.3343633786662</v>
          </cell>
        </row>
        <row r="937">
          <cell r="C937">
            <v>1127014.4136234226</v>
          </cell>
          <cell r="D937">
            <v>3855.124825144047</v>
          </cell>
          <cell r="E937">
            <v>0</v>
          </cell>
          <cell r="R937">
            <v>1597.2687356681317</v>
          </cell>
        </row>
        <row r="938">
          <cell r="C938">
            <v>45438.662193453325</v>
          </cell>
          <cell r="D938">
            <v>839.66205377399115</v>
          </cell>
          <cell r="E938">
            <v>0</v>
          </cell>
          <cell r="R938">
            <v>302.12415645095342</v>
          </cell>
        </row>
        <row r="939">
          <cell r="C939">
            <v>11772.600137698839</v>
          </cell>
          <cell r="D939">
            <v>33.940231139131654</v>
          </cell>
          <cell r="E939">
            <v>0</v>
          </cell>
          <cell r="R939">
            <v>16.372486562973876</v>
          </cell>
        </row>
        <row r="940">
          <cell r="C940">
            <v>1353873.9687931614</v>
          </cell>
          <cell r="D940">
            <v>0</v>
          </cell>
          <cell r="E940">
            <v>11116609.753667902</v>
          </cell>
          <cell r="R940">
            <v>11780.600263942435</v>
          </cell>
        </row>
        <row r="941">
          <cell r="C941">
            <v>110395.29567004436</v>
          </cell>
          <cell r="D941">
            <v>273.25298698360871</v>
          </cell>
          <cell r="E941">
            <v>0</v>
          </cell>
          <cell r="R941">
            <v>464.42100841747646</v>
          </cell>
        </row>
        <row r="942">
          <cell r="C942">
            <v>37955.648266158518</v>
          </cell>
          <cell r="D942">
            <v>137.94933272634333</v>
          </cell>
          <cell r="E942">
            <v>0</v>
          </cell>
          <cell r="R942">
            <v>90.141722944514925</v>
          </cell>
        </row>
        <row r="943">
          <cell r="C943">
            <v>2146.58187181529</v>
          </cell>
          <cell r="D943">
            <v>8.8609210659463766</v>
          </cell>
          <cell r="E943">
            <v>0</v>
          </cell>
          <cell r="R943">
            <v>12.589445374283429</v>
          </cell>
        </row>
        <row r="944">
          <cell r="C944">
            <v>228.70203237601612</v>
          </cell>
          <cell r="D944">
            <v>10.125</v>
          </cell>
          <cell r="E944">
            <v>0</v>
          </cell>
          <cell r="R944">
            <v>33.417623627625005</v>
          </cell>
        </row>
        <row r="952">
          <cell r="R952">
            <v>2904.5009033566921</v>
          </cell>
        </row>
        <row r="957">
          <cell r="R957">
            <v>304.98444452133509</v>
          </cell>
        </row>
        <row r="958">
          <cell r="R958">
            <v>9.7184632010770251</v>
          </cell>
        </row>
        <row r="959">
          <cell r="R959">
            <v>27.616664608737292</v>
          </cell>
        </row>
        <row r="960">
          <cell r="R960">
            <v>205.14650191602402</v>
          </cell>
        </row>
        <row r="961">
          <cell r="R961">
            <v>10.571541552923073</v>
          </cell>
        </row>
        <row r="962">
          <cell r="R962">
            <v>37.822235129318543</v>
          </cell>
        </row>
        <row r="963">
          <cell r="R963">
            <v>1455.538865462232</v>
          </cell>
        </row>
        <row r="972">
          <cell r="C972">
            <v>46</v>
          </cell>
          <cell r="D972">
            <v>61.746000000000002</v>
          </cell>
          <cell r="E972">
            <v>0</v>
          </cell>
          <cell r="R972">
            <v>418.24875375456708</v>
          </cell>
        </row>
        <row r="977">
          <cell r="C977">
            <v>18</v>
          </cell>
          <cell r="D977">
            <v>6.7526499999999992</v>
          </cell>
          <cell r="E977">
            <v>0</v>
          </cell>
          <cell r="R977">
            <v>5.3048935083859972</v>
          </cell>
        </row>
        <row r="978">
          <cell r="C978">
            <v>0</v>
          </cell>
          <cell r="D978">
            <v>0</v>
          </cell>
          <cell r="E978">
            <v>0</v>
          </cell>
          <cell r="R978">
            <v>0</v>
          </cell>
        </row>
        <row r="979">
          <cell r="C979">
            <v>22</v>
          </cell>
          <cell r="D979">
            <v>63.921999999999997</v>
          </cell>
          <cell r="E979">
            <v>0</v>
          </cell>
          <cell r="R979">
            <v>19.804606178661622</v>
          </cell>
        </row>
        <row r="980">
          <cell r="C980">
            <v>27</v>
          </cell>
          <cell r="D980">
            <v>63.538000000000004</v>
          </cell>
          <cell r="E980">
            <v>0</v>
          </cell>
          <cell r="R980">
            <v>421.47348690780734</v>
          </cell>
        </row>
        <row r="981">
          <cell r="C981">
            <v>8</v>
          </cell>
          <cell r="D981">
            <v>16.170000000000002</v>
          </cell>
          <cell r="E981">
            <v>0</v>
          </cell>
          <cell r="R981">
            <v>32.564214644030443</v>
          </cell>
        </row>
        <row r="982">
          <cell r="C982">
            <v>9</v>
          </cell>
          <cell r="D982">
            <v>8.4700000000000006</v>
          </cell>
          <cell r="E982">
            <v>0</v>
          </cell>
          <cell r="R982">
            <v>2.260858748806541</v>
          </cell>
        </row>
        <row r="983">
          <cell r="C983">
            <v>0</v>
          </cell>
          <cell r="D983">
            <v>0</v>
          </cell>
          <cell r="E983">
            <v>0</v>
          </cell>
          <cell r="R983">
            <v>0</v>
          </cell>
        </row>
        <row r="992">
          <cell r="C992">
            <v>16</v>
          </cell>
          <cell r="D992">
            <v>197.22000000000003</v>
          </cell>
          <cell r="E992">
            <v>0</v>
          </cell>
          <cell r="R992">
            <v>1005.7928724916302</v>
          </cell>
        </row>
        <row r="996">
          <cell r="C996">
            <v>0</v>
          </cell>
          <cell r="D996">
            <v>0</v>
          </cell>
          <cell r="E996">
            <v>0</v>
          </cell>
          <cell r="R996">
            <v>0</v>
          </cell>
        </row>
        <row r="997">
          <cell r="C997">
            <v>7</v>
          </cell>
          <cell r="D997">
            <v>17.850000000000001</v>
          </cell>
          <cell r="E997">
            <v>0</v>
          </cell>
          <cell r="R997">
            <v>6.7376471199381509</v>
          </cell>
        </row>
        <row r="998">
          <cell r="C998">
            <v>0</v>
          </cell>
          <cell r="D998">
            <v>0</v>
          </cell>
          <cell r="E998">
            <v>0</v>
          </cell>
          <cell r="R998">
            <v>0</v>
          </cell>
        </row>
        <row r="999">
          <cell r="C999">
            <v>29</v>
          </cell>
          <cell r="D999">
            <v>2405.125</v>
          </cell>
          <cell r="E999">
            <v>0</v>
          </cell>
          <cell r="R999">
            <v>5114.6274677604533</v>
          </cell>
        </row>
        <row r="1000">
          <cell r="C1000">
            <v>1</v>
          </cell>
          <cell r="D1000">
            <v>5.3079999999999998</v>
          </cell>
          <cell r="E1000">
            <v>0</v>
          </cell>
          <cell r="R1000">
            <v>32.634975368479843</v>
          </cell>
        </row>
        <row r="1001">
          <cell r="C1001">
            <v>13</v>
          </cell>
          <cell r="D1001">
            <v>227.44624139627228</v>
          </cell>
          <cell r="E1001">
            <v>0</v>
          </cell>
          <cell r="R1001">
            <v>837.46251105923818</v>
          </cell>
        </row>
        <row r="1002">
          <cell r="C1002">
            <v>1</v>
          </cell>
          <cell r="D1002">
            <v>5.3079999999999998</v>
          </cell>
          <cell r="E1002">
            <v>0</v>
          </cell>
          <cell r="R1002">
            <v>125.93287189809752</v>
          </cell>
        </row>
        <row r="1003">
          <cell r="C1003">
            <v>9</v>
          </cell>
          <cell r="D1003">
            <v>167.86405261813681</v>
          </cell>
          <cell r="E1003">
            <v>0</v>
          </cell>
          <cell r="R1003">
            <v>0.97635999999999967</v>
          </cell>
        </row>
        <row r="1015">
          <cell r="C1015">
            <v>8657315.7469664998</v>
          </cell>
          <cell r="D1015">
            <v>15663.468755064177</v>
          </cell>
          <cell r="E1015">
            <v>11116609.753667902</v>
          </cell>
          <cell r="R1015">
            <v>34388.035341332274</v>
          </cell>
        </row>
        <row r="1029">
          <cell r="C1029">
            <v>6126628.4778538253</v>
          </cell>
          <cell r="D1029">
            <v>5535.1070914065294</v>
          </cell>
          <cell r="E1029">
            <v>0</v>
          </cell>
          <cell r="R1029">
            <v>7539.252422708003</v>
          </cell>
        </row>
        <row r="1030">
          <cell r="C1030">
            <v>1210956.4704268051</v>
          </cell>
          <cell r="D1030">
            <v>4352.2297423595628</v>
          </cell>
          <cell r="E1030">
            <v>0</v>
          </cell>
          <cell r="R1030">
            <v>1701.9813964696689</v>
          </cell>
        </row>
        <row r="1031">
          <cell r="C1031">
            <v>46689.107968677512</v>
          </cell>
          <cell r="D1031">
            <v>877.23567885931266</v>
          </cell>
          <cell r="E1031">
            <v>0</v>
          </cell>
          <cell r="R1031">
            <v>309.31035425396783</v>
          </cell>
        </row>
        <row r="1032">
          <cell r="C1032">
            <v>12332.439093543373</v>
          </cell>
          <cell r="D1032">
            <v>36.414018065798032</v>
          </cell>
          <cell r="E1032">
            <v>0</v>
          </cell>
          <cell r="R1032">
            <v>17.737307677154838</v>
          </cell>
        </row>
        <row r="1033">
          <cell r="C1033">
            <v>1360000.3772802041</v>
          </cell>
          <cell r="D1033">
            <v>0</v>
          </cell>
          <cell r="E1033">
            <v>11716308.640668444</v>
          </cell>
          <cell r="R1033">
            <v>12251.824274500133</v>
          </cell>
        </row>
        <row r="1034">
          <cell r="C1034">
            <v>113372.71234690996</v>
          </cell>
          <cell r="D1034">
            <v>282.3446745662913</v>
          </cell>
          <cell r="E1034">
            <v>0</v>
          </cell>
          <cell r="R1034">
            <v>476.43286862668157</v>
          </cell>
        </row>
        <row r="1035">
          <cell r="C1035">
            <v>39014.100804184462</v>
          </cell>
          <cell r="D1035">
            <v>150.65235763162408</v>
          </cell>
          <cell r="E1035">
            <v>0</v>
          </cell>
          <cell r="R1035">
            <v>94.73244915102272</v>
          </cell>
        </row>
        <row r="1036">
          <cell r="C1036">
            <v>2194.1558589379119</v>
          </cell>
          <cell r="D1036">
            <v>8.9526353930582978</v>
          </cell>
          <cell r="E1036">
            <v>0</v>
          </cell>
          <cell r="R1036">
            <v>13.218917642997603</v>
          </cell>
        </row>
        <row r="1037">
          <cell r="C1037">
            <v>231.38574909168034</v>
          </cell>
          <cell r="D1037">
            <v>10.125</v>
          </cell>
          <cell r="E1037">
            <v>0</v>
          </cell>
          <cell r="R1037">
            <v>33.747440309006251</v>
          </cell>
        </row>
        <row r="1045">
          <cell r="R1045">
            <v>3268.8594576283622</v>
          </cell>
        </row>
        <row r="1050">
          <cell r="R1050">
            <v>323.93916871644439</v>
          </cell>
        </row>
        <row r="1051">
          <cell r="R1051">
            <v>9.9504690660467059</v>
          </cell>
        </row>
        <row r="1052">
          <cell r="R1052">
            <v>28.168997900912032</v>
          </cell>
        </row>
        <row r="1053">
          <cell r="R1053">
            <v>211.68550767840054</v>
          </cell>
        </row>
        <row r="1054">
          <cell r="R1054">
            <v>10.782972383981535</v>
          </cell>
        </row>
        <row r="1055">
          <cell r="R1055">
            <v>38.985800780338906</v>
          </cell>
        </row>
        <row r="1056">
          <cell r="R1056">
            <v>1519.7140125114418</v>
          </cell>
        </row>
        <row r="1065">
          <cell r="C1065">
            <v>46</v>
          </cell>
          <cell r="D1065">
            <v>61.746000000000002</v>
          </cell>
          <cell r="E1065">
            <v>0</v>
          </cell>
          <cell r="R1065">
            <v>424.70109870091477</v>
          </cell>
        </row>
        <row r="1070">
          <cell r="C1070">
            <v>18</v>
          </cell>
          <cell r="D1070">
            <v>6.7526499999999992</v>
          </cell>
          <cell r="E1070">
            <v>0</v>
          </cell>
          <cell r="R1070">
            <v>5.4338879828334266</v>
          </cell>
        </row>
        <row r="1071">
          <cell r="C1071">
            <v>0</v>
          </cell>
          <cell r="D1071">
            <v>0</v>
          </cell>
          <cell r="E1071">
            <v>0</v>
          </cell>
          <cell r="R1071">
            <v>0</v>
          </cell>
        </row>
        <row r="1072">
          <cell r="C1072">
            <v>22</v>
          </cell>
          <cell r="D1072">
            <v>63.921999999999997</v>
          </cell>
          <cell r="E1072">
            <v>0</v>
          </cell>
          <cell r="R1072">
            <v>20.200698302234851</v>
          </cell>
        </row>
        <row r="1073">
          <cell r="C1073">
            <v>27</v>
          </cell>
          <cell r="D1073">
            <v>63.538000000000004</v>
          </cell>
          <cell r="E1073">
            <v>0</v>
          </cell>
          <cell r="R1073">
            <v>430.50035218562249</v>
          </cell>
        </row>
        <row r="1074">
          <cell r="C1074">
            <v>8</v>
          </cell>
          <cell r="D1074">
            <v>16.170000000000002</v>
          </cell>
          <cell r="E1074">
            <v>0</v>
          </cell>
          <cell r="R1074">
            <v>33.215498936911047</v>
          </cell>
        </row>
        <row r="1075">
          <cell r="C1075">
            <v>9</v>
          </cell>
          <cell r="D1075">
            <v>8.4700000000000006</v>
          </cell>
          <cell r="E1075">
            <v>0</v>
          </cell>
          <cell r="R1075">
            <v>2.2781526957826719</v>
          </cell>
        </row>
        <row r="1076">
          <cell r="C1076">
            <v>0</v>
          </cell>
          <cell r="D1076">
            <v>0</v>
          </cell>
          <cell r="E1076">
            <v>0</v>
          </cell>
          <cell r="R1076">
            <v>0</v>
          </cell>
        </row>
        <row r="1085">
          <cell r="C1085">
            <v>16</v>
          </cell>
          <cell r="D1085">
            <v>197.22000000000003</v>
          </cell>
          <cell r="E1085">
            <v>0</v>
          </cell>
          <cell r="R1085">
            <v>1058.4239505287151</v>
          </cell>
        </row>
        <row r="1089">
          <cell r="C1089">
            <v>0</v>
          </cell>
          <cell r="D1089">
            <v>0</v>
          </cell>
          <cell r="E1089">
            <v>0</v>
          </cell>
          <cell r="R1089">
            <v>0</v>
          </cell>
        </row>
        <row r="1090">
          <cell r="C1090">
            <v>7</v>
          </cell>
          <cell r="D1090">
            <v>17.850000000000001</v>
          </cell>
          <cell r="E1090">
            <v>0</v>
          </cell>
          <cell r="R1090">
            <v>6.8724000623369168</v>
          </cell>
        </row>
        <row r="1091">
          <cell r="C1091">
            <v>0</v>
          </cell>
          <cell r="D1091">
            <v>0</v>
          </cell>
          <cell r="E1091">
            <v>0</v>
          </cell>
          <cell r="R1091">
            <v>0</v>
          </cell>
        </row>
        <row r="1092">
          <cell r="C1092">
            <v>29</v>
          </cell>
          <cell r="D1092">
            <v>2405.125</v>
          </cell>
          <cell r="E1092">
            <v>0</v>
          </cell>
          <cell r="R1092">
            <v>5626.0902145364998</v>
          </cell>
        </row>
        <row r="1093">
          <cell r="C1093">
            <v>1</v>
          </cell>
          <cell r="D1093">
            <v>5.3079999999999998</v>
          </cell>
          <cell r="E1093">
            <v>0</v>
          </cell>
          <cell r="R1093">
            <v>33.28767487584944</v>
          </cell>
        </row>
        <row r="1094">
          <cell r="C1094">
            <v>13</v>
          </cell>
          <cell r="D1094">
            <v>236.30519437660712</v>
          </cell>
          <cell r="E1094">
            <v>0</v>
          </cell>
          <cell r="R1094">
            <v>876.41923976596786</v>
          </cell>
        </row>
        <row r="1095">
          <cell r="C1095">
            <v>1</v>
          </cell>
          <cell r="D1095">
            <v>5.3079999999999998</v>
          </cell>
          <cell r="E1095">
            <v>0</v>
          </cell>
          <cell r="R1095">
            <v>128.45152933605948</v>
          </cell>
        </row>
        <row r="1096">
          <cell r="C1096">
            <v>9</v>
          </cell>
          <cell r="D1096">
            <v>172.44624139627228</v>
          </cell>
          <cell r="E1096">
            <v>0</v>
          </cell>
          <cell r="R1096">
            <v>0.97635999999999967</v>
          </cell>
        </row>
        <row r="1108">
          <cell r="C1108">
            <v>8920031.8459094651</v>
          </cell>
          <cell r="D1108">
            <v>16497.951967699042</v>
          </cell>
          <cell r="E1108">
            <v>11716308.640668444</v>
          </cell>
          <cell r="R1108">
            <v>36497.220159606601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15">
          <cell r="C115">
            <v>2555.9748893439496</v>
          </cell>
          <cell r="D115">
            <v>538.14200725487535</v>
          </cell>
          <cell r="E115">
            <v>0</v>
          </cell>
        </row>
        <row r="120">
          <cell r="C120">
            <v>664.77760809812526</v>
          </cell>
          <cell r="D120">
            <v>108.39835602659033</v>
          </cell>
          <cell r="E120">
            <v>0</v>
          </cell>
        </row>
        <row r="121">
          <cell r="C121">
            <v>22</v>
          </cell>
          <cell r="D121">
            <v>2.7549999999999999</v>
          </cell>
          <cell r="E121">
            <v>0</v>
          </cell>
        </row>
        <row r="122">
          <cell r="C122">
            <v>213.26521428568878</v>
          </cell>
          <cell r="D122">
            <v>67.905100000000004</v>
          </cell>
          <cell r="E122">
            <v>0</v>
          </cell>
        </row>
        <row r="123">
          <cell r="C123">
            <v>135.27271367982769</v>
          </cell>
          <cell r="D123">
            <v>37.724000000000004</v>
          </cell>
          <cell r="E123">
            <v>0</v>
          </cell>
        </row>
        <row r="124">
          <cell r="C124">
            <v>22</v>
          </cell>
          <cell r="D124">
            <v>5.2050000000000001</v>
          </cell>
          <cell r="E124">
            <v>0</v>
          </cell>
        </row>
        <row r="125">
          <cell r="C125">
            <v>50.221404708847281</v>
          </cell>
          <cell r="D125">
            <v>16.384159553369997</v>
          </cell>
          <cell r="E125">
            <v>0</v>
          </cell>
        </row>
        <row r="126">
          <cell r="C126">
            <v>84.724637681159422</v>
          </cell>
          <cell r="D126">
            <v>274.21268091827795</v>
          </cell>
          <cell r="E126">
            <v>0</v>
          </cell>
        </row>
        <row r="139">
          <cell r="C139">
            <v>2</v>
          </cell>
          <cell r="D139">
            <v>10.85</v>
          </cell>
          <cell r="E139">
            <v>0</v>
          </cell>
          <cell r="R139">
            <v>3.7148399999999998E-2</v>
          </cell>
        </row>
        <row r="208">
          <cell r="C208">
            <v>2750.966730891621</v>
          </cell>
          <cell r="D208">
            <v>581.43022660634551</v>
          </cell>
          <cell r="E208">
            <v>0</v>
          </cell>
        </row>
        <row r="213">
          <cell r="C213">
            <v>729.17405717152712</v>
          </cell>
          <cell r="D213">
            <v>119.04041747045626</v>
          </cell>
          <cell r="E213">
            <v>0</v>
          </cell>
        </row>
        <row r="214">
          <cell r="C214">
            <v>23.2</v>
          </cell>
          <cell r="D214">
            <v>2.7549999999999999</v>
          </cell>
          <cell r="E214">
            <v>0</v>
          </cell>
        </row>
        <row r="215">
          <cell r="C215">
            <v>216.74569939604913</v>
          </cell>
          <cell r="D215">
            <v>67.905100000000004</v>
          </cell>
          <cell r="E215">
            <v>0</v>
          </cell>
        </row>
        <row r="216">
          <cell r="C216">
            <v>144.37015814911607</v>
          </cell>
          <cell r="D216">
            <v>37.724000000000004</v>
          </cell>
          <cell r="E216">
            <v>0</v>
          </cell>
        </row>
        <row r="217">
          <cell r="C217">
            <v>24.440000000000005</v>
          </cell>
          <cell r="D217">
            <v>5.2050000000000001</v>
          </cell>
          <cell r="E217">
            <v>0</v>
          </cell>
        </row>
        <row r="218">
          <cell r="C218">
            <v>55.445714285714288</v>
          </cell>
          <cell r="D218">
            <v>17.31244778927697</v>
          </cell>
          <cell r="E218">
            <v>0</v>
          </cell>
        </row>
        <row r="219">
          <cell r="C219">
            <v>90.864104179794168</v>
          </cell>
          <cell r="D219">
            <v>309.81034598342137</v>
          </cell>
          <cell r="E219">
            <v>0</v>
          </cell>
        </row>
        <row r="232">
          <cell r="C232">
            <v>2</v>
          </cell>
          <cell r="D232">
            <v>10.85</v>
          </cell>
          <cell r="E232">
            <v>0</v>
          </cell>
          <cell r="R232">
            <v>3.7891368000000009E-2</v>
          </cell>
        </row>
        <row r="301">
          <cell r="C301">
            <v>2963.6366812706242</v>
          </cell>
          <cell r="D301">
            <v>629.10224238806472</v>
          </cell>
          <cell r="E301">
            <v>0</v>
          </cell>
        </row>
        <row r="306">
          <cell r="C306">
            <v>801.12780115368935</v>
          </cell>
          <cell r="D306">
            <v>131.67328632316293</v>
          </cell>
          <cell r="E306">
            <v>0</v>
          </cell>
        </row>
        <row r="307">
          <cell r="C307">
            <v>24.64</v>
          </cell>
          <cell r="D307">
            <v>2.7549999999999999</v>
          </cell>
          <cell r="E307">
            <v>0</v>
          </cell>
        </row>
        <row r="308">
          <cell r="C308">
            <v>220.46649596491346</v>
          </cell>
          <cell r="D308">
            <v>67.905100000000004</v>
          </cell>
          <cell r="E308">
            <v>0</v>
          </cell>
        </row>
        <row r="309">
          <cell r="C309">
            <v>154.39180387878341</v>
          </cell>
          <cell r="D309">
            <v>37.724000000000004</v>
          </cell>
          <cell r="E309">
            <v>0</v>
          </cell>
        </row>
        <row r="310">
          <cell r="C310">
            <v>27.436000000000007</v>
          </cell>
          <cell r="D310">
            <v>5.2050000000000001</v>
          </cell>
          <cell r="E310">
            <v>0</v>
          </cell>
        </row>
        <row r="311">
          <cell r="C311">
            <v>62.071891095825478</v>
          </cell>
          <cell r="D311">
            <v>18.299125355222486</v>
          </cell>
          <cell r="E311">
            <v>0</v>
          </cell>
        </row>
        <row r="312">
          <cell r="C312">
            <v>97.448459555141582</v>
          </cell>
          <cell r="D312">
            <v>350.02921876896119</v>
          </cell>
          <cell r="E312">
            <v>0</v>
          </cell>
        </row>
        <row r="325">
          <cell r="C325">
            <v>2</v>
          </cell>
          <cell r="D325">
            <v>10.85</v>
          </cell>
          <cell r="E325">
            <v>0</v>
          </cell>
          <cell r="R325">
            <v>3.8649195359999999E-2</v>
          </cell>
        </row>
        <row r="394">
          <cell r="C394">
            <v>3195.8371950536139</v>
          </cell>
          <cell r="D394">
            <v>681.66627403891516</v>
          </cell>
          <cell r="E394">
            <v>0</v>
          </cell>
        </row>
        <row r="399">
          <cell r="C399">
            <v>881.73909219273003</v>
          </cell>
          <cell r="D399">
            <v>146.57718701395274</v>
          </cell>
          <cell r="E399">
            <v>0</v>
          </cell>
        </row>
        <row r="400">
          <cell r="C400">
            <v>26.367999999999999</v>
          </cell>
          <cell r="D400">
            <v>2.7549999999999999</v>
          </cell>
          <cell r="E400">
            <v>0</v>
          </cell>
        </row>
        <row r="401">
          <cell r="C401">
            <v>224.45614853630804</v>
          </cell>
          <cell r="D401">
            <v>67.905100000000004</v>
          </cell>
          <cell r="E401">
            <v>0</v>
          </cell>
        </row>
        <row r="402">
          <cell r="C402">
            <v>165.45105885489775</v>
          </cell>
          <cell r="D402">
            <v>37.724000000000004</v>
          </cell>
          <cell r="E402">
            <v>0</v>
          </cell>
        </row>
        <row r="403">
          <cell r="C403">
            <v>31.137200000000011</v>
          </cell>
          <cell r="D403">
            <v>5.2050000000000001</v>
          </cell>
          <cell r="E403">
            <v>0</v>
          </cell>
        </row>
        <row r="404">
          <cell r="C404">
            <v>70.688702040816338</v>
          </cell>
          <cell r="D404">
            <v>19.347864940065985</v>
          </cell>
          <cell r="E404">
            <v>0</v>
          </cell>
        </row>
        <row r="405">
          <cell r="C405">
            <v>104.50994213160112</v>
          </cell>
          <cell r="D405">
            <v>395.46921392536586</v>
          </cell>
          <cell r="E405">
            <v>0</v>
          </cell>
        </row>
        <row r="418">
          <cell r="C418">
            <v>2</v>
          </cell>
          <cell r="D418">
            <v>10.85</v>
          </cell>
          <cell r="E418">
            <v>0</v>
          </cell>
          <cell r="R418">
            <v>3.9422179267199993E-2</v>
          </cell>
        </row>
        <row r="487">
          <cell r="C487">
            <v>3449.6356414402285</v>
          </cell>
          <cell r="D487">
            <v>739.69392706954807</v>
          </cell>
          <cell r="E487">
            <v>0</v>
          </cell>
        </row>
        <row r="492">
          <cell r="C492">
            <v>972.30208709651083</v>
          </cell>
          <cell r="D492">
            <v>164.11928040454481</v>
          </cell>
          <cell r="E492">
            <v>0</v>
          </cell>
        </row>
        <row r="493">
          <cell r="C493">
            <v>28.441599999999998</v>
          </cell>
          <cell r="D493">
            <v>2.7549999999999999</v>
          </cell>
          <cell r="E493">
            <v>0</v>
          </cell>
        </row>
        <row r="494">
          <cell r="C494">
            <v>228.74721815069998</v>
          </cell>
          <cell r="D494">
            <v>67.905100000000004</v>
          </cell>
          <cell r="E494">
            <v>0</v>
          </cell>
        </row>
        <row r="495">
          <cell r="C495">
            <v>177.67743947916671</v>
          </cell>
          <cell r="D495">
            <v>37.724000000000004</v>
          </cell>
          <cell r="E495">
            <v>0</v>
          </cell>
        </row>
        <row r="496">
          <cell r="C496">
            <v>35.735800000000012</v>
          </cell>
          <cell r="D496">
            <v>5.2050000000000001</v>
          </cell>
          <cell r="E496">
            <v>0</v>
          </cell>
        </row>
        <row r="497">
          <cell r="C497">
            <v>82.168692680943394</v>
          </cell>
          <cell r="D497">
            <v>20.46257024479613</v>
          </cell>
          <cell r="E497">
            <v>0</v>
          </cell>
        </row>
        <row r="498">
          <cell r="C498">
            <v>112.08312634403599</v>
          </cell>
          <cell r="D498">
            <v>446.8081256552951</v>
          </cell>
          <cell r="E498">
            <v>0</v>
          </cell>
        </row>
        <row r="511">
          <cell r="C511">
            <v>2</v>
          </cell>
          <cell r="D511">
            <v>10.85</v>
          </cell>
          <cell r="E511">
            <v>0</v>
          </cell>
          <cell r="R511">
            <v>4.0210622852544002E-2</v>
          </cell>
        </row>
        <row r="580">
          <cell r="C580">
            <v>3727.3409819699496</v>
          </cell>
          <cell r="D580">
            <v>803.82839975082277</v>
          </cell>
          <cell r="E580">
            <v>0</v>
          </cell>
        </row>
        <row r="585">
          <cell r="C585">
            <v>1074.3438995234023</v>
          </cell>
          <cell r="D585">
            <v>184.76821228963681</v>
          </cell>
          <cell r="E585">
            <v>0</v>
          </cell>
        </row>
        <row r="586">
          <cell r="C586">
            <v>30.929919999999996</v>
          </cell>
          <cell r="D586">
            <v>2.7549999999999999</v>
          </cell>
          <cell r="E586">
            <v>0</v>
          </cell>
        </row>
        <row r="587">
          <cell r="C587">
            <v>233.37687078007795</v>
          </cell>
          <cell r="D587">
            <v>67.905100000000004</v>
          </cell>
          <cell r="E587">
            <v>0</v>
          </cell>
        </row>
        <row r="588">
          <cell r="C588">
            <v>191.21910383306317</v>
          </cell>
          <cell r="D588">
            <v>37.724000000000004</v>
          </cell>
          <cell r="E588">
            <v>0</v>
          </cell>
        </row>
        <row r="589">
          <cell r="C589">
            <v>41.479724000000019</v>
          </cell>
          <cell r="D589">
            <v>5.2050000000000001</v>
          </cell>
          <cell r="E589">
            <v>0</v>
          </cell>
        </row>
        <row r="590">
          <cell r="C590">
            <v>97.809058332361545</v>
          </cell>
          <cell r="D590">
            <v>21.647390513193809</v>
          </cell>
          <cell r="E590">
            <v>0</v>
          </cell>
        </row>
        <row r="591">
          <cell r="C591">
            <v>120.20509202114006</v>
          </cell>
          <cell r="D591">
            <v>504.81173785950926</v>
          </cell>
          <cell r="E591">
            <v>0</v>
          </cell>
        </row>
        <row r="604">
          <cell r="C604">
            <v>2</v>
          </cell>
          <cell r="D604">
            <v>10.85</v>
          </cell>
          <cell r="E604">
            <v>0</v>
          </cell>
          <cell r="R604">
            <v>4.1014835309594877E-2</v>
          </cell>
        </row>
        <row r="673">
          <cell r="C673">
            <v>4031.5339214454043</v>
          </cell>
          <cell r="D673">
            <v>874.79377283403107</v>
          </cell>
          <cell r="E673">
            <v>0</v>
          </cell>
        </row>
        <row r="678">
          <cell r="C678">
            <v>1189.6721776212316</v>
          </cell>
          <cell r="D678">
            <v>209.11473018616564</v>
          </cell>
          <cell r="E678">
            <v>0</v>
          </cell>
        </row>
        <row r="679">
          <cell r="C679">
            <v>33.915903999999998</v>
          </cell>
          <cell r="D679">
            <v>2.7549999999999999</v>
          </cell>
          <cell r="E679">
            <v>0</v>
          </cell>
        </row>
        <row r="680">
          <cell r="C680">
            <v>238.38755287285531</v>
          </cell>
          <cell r="D680">
            <v>67.905100000000004</v>
          </cell>
          <cell r="E680">
            <v>0</v>
          </cell>
        </row>
        <row r="681">
          <cell r="C681">
            <v>206.24581042993319</v>
          </cell>
          <cell r="D681">
            <v>37.724000000000004</v>
          </cell>
          <cell r="E681">
            <v>0</v>
          </cell>
        </row>
        <row r="682">
          <cell r="C682">
            <v>48.689143600000023</v>
          </cell>
          <cell r="D682">
            <v>5.2050000000000001</v>
          </cell>
          <cell r="E682">
            <v>0</v>
          </cell>
        </row>
        <row r="683">
          <cell r="C683">
            <v>119.54285180679247</v>
          </cell>
          <cell r="D683">
            <v>22.906735976473701</v>
          </cell>
          <cell r="E683">
            <v>0</v>
          </cell>
        </row>
        <row r="684">
          <cell r="C684">
            <v>128.91560593571543</v>
          </cell>
          <cell r="D684">
            <v>570.34524675887099</v>
          </cell>
          <cell r="E684">
            <v>0</v>
          </cell>
        </row>
        <row r="697">
          <cell r="C697">
            <v>2</v>
          </cell>
          <cell r="D697">
            <v>10.85</v>
          </cell>
          <cell r="E697">
            <v>0</v>
          </cell>
          <cell r="R697">
            <v>4.1835132015786779E-2</v>
          </cell>
        </row>
        <row r="766">
          <cell r="C766">
            <v>4365.1010016104638</v>
          </cell>
          <cell r="D766">
            <v>953.40552666900351</v>
          </cell>
          <cell r="E766">
            <v>0</v>
          </cell>
        </row>
        <row r="771">
          <cell r="C771">
            <v>1320.4331567522891</v>
          </cell>
          <cell r="D771">
            <v>237.89959134692111</v>
          </cell>
          <cell r="E771">
            <v>0</v>
          </cell>
        </row>
        <row r="772">
          <cell r="C772">
            <v>37.499084799999991</v>
          </cell>
          <cell r="D772">
            <v>2.7549999999999999</v>
          </cell>
          <cell r="E772">
            <v>0</v>
          </cell>
        </row>
        <row r="773">
          <cell r="C773">
            <v>243.82776694321552</v>
          </cell>
          <cell r="D773">
            <v>67.905100000000004</v>
          </cell>
          <cell r="E773">
            <v>0</v>
          </cell>
        </row>
        <row r="774">
          <cell r="C774">
            <v>222.95237685727551</v>
          </cell>
          <cell r="D774">
            <v>37.724000000000004</v>
          </cell>
          <cell r="E774">
            <v>0</v>
          </cell>
        </row>
        <row r="775">
          <cell r="C775">
            <v>57.77793932000003</v>
          </cell>
          <cell r="D775">
            <v>5.2050000000000001</v>
          </cell>
          <cell r="E775">
            <v>0</v>
          </cell>
        </row>
        <row r="776">
          <cell r="C776">
            <v>150.25568642555606</v>
          </cell>
          <cell r="D776">
            <v>24.245294269393895</v>
          </cell>
          <cell r="E776">
            <v>0</v>
          </cell>
        </row>
        <row r="777">
          <cell r="C777">
            <v>138.25731651076728</v>
          </cell>
          <cell r="D777">
            <v>644.38616637509267</v>
          </cell>
          <cell r="E777">
            <v>0</v>
          </cell>
        </row>
        <row r="790">
          <cell r="C790">
            <v>2</v>
          </cell>
          <cell r="D790">
            <v>10.85</v>
          </cell>
          <cell r="E790">
            <v>0</v>
          </cell>
          <cell r="R790">
            <v>4.2671834656102525E-2</v>
          </cell>
        </row>
        <row r="859">
          <cell r="C859">
            <v>4731.273172719023</v>
          </cell>
          <cell r="D859">
            <v>1040.5824494348694</v>
          </cell>
          <cell r="E859">
            <v>0</v>
          </cell>
        </row>
        <row r="864">
          <cell r="C864">
            <v>1469.1825950584496</v>
          </cell>
          <cell r="D864">
            <v>272.05052671055603</v>
          </cell>
          <cell r="E864">
            <v>0</v>
          </cell>
        </row>
        <row r="865">
          <cell r="C865">
            <v>41.798901759999993</v>
          </cell>
          <cell r="D865">
            <v>2.7549999999999999</v>
          </cell>
          <cell r="E865">
            <v>0</v>
          </cell>
        </row>
        <row r="866">
          <cell r="C866">
            <v>249.75296206197152</v>
          </cell>
          <cell r="D866">
            <v>67.905100000000004</v>
          </cell>
          <cell r="E866">
            <v>0</v>
          </cell>
        </row>
        <row r="867">
          <cell r="C867">
            <v>241.5627260336399</v>
          </cell>
          <cell r="D867">
            <v>37.724000000000004</v>
          </cell>
          <cell r="E867">
            <v>0</v>
          </cell>
        </row>
        <row r="868">
          <cell r="C868">
            <v>69.281579020000038</v>
          </cell>
          <cell r="D868">
            <v>5.2050000000000001</v>
          </cell>
          <cell r="E868">
            <v>0</v>
          </cell>
        </row>
        <row r="869">
          <cell r="C869">
            <v>194.2606713009057</v>
          </cell>
          <cell r="D869">
            <v>25.668047878938772</v>
          </cell>
          <cell r="E869">
            <v>0</v>
          </cell>
        </row>
        <row r="870">
          <cell r="C870">
            <v>148.27596263473595</v>
          </cell>
          <cell r="D870">
            <v>728.03890937157212</v>
          </cell>
          <cell r="E870">
            <v>0</v>
          </cell>
        </row>
        <row r="883">
          <cell r="C883">
            <v>2</v>
          </cell>
          <cell r="D883">
            <v>10.85</v>
          </cell>
          <cell r="E883">
            <v>0</v>
          </cell>
          <cell r="R883">
            <v>4.352527134922457E-2</v>
          </cell>
        </row>
        <row r="952">
          <cell r="C952">
            <v>5133.6694531614603</v>
          </cell>
          <cell r="D952">
            <v>1137.3601221481313</v>
          </cell>
          <cell r="E952">
            <v>0</v>
          </cell>
        </row>
        <row r="957">
          <cell r="C957">
            <v>1638.9725671738083</v>
          </cell>
          <cell r="D957">
            <v>312.73069517948966</v>
          </cell>
          <cell r="E957">
            <v>0</v>
          </cell>
        </row>
        <row r="958">
          <cell r="C958">
            <v>46.958682111999984</v>
          </cell>
          <cell r="D958">
            <v>2.7549999999999999</v>
          </cell>
          <cell r="E958">
            <v>0</v>
          </cell>
        </row>
        <row r="959">
          <cell r="C959">
            <v>256.22655631428449</v>
          </cell>
          <cell r="D959">
            <v>67.905100000000004</v>
          </cell>
          <cell r="E959">
            <v>0</v>
          </cell>
        </row>
        <row r="960">
          <cell r="C960">
            <v>262.33462354492679</v>
          </cell>
          <cell r="D960">
            <v>37.724000000000004</v>
          </cell>
          <cell r="E960">
            <v>0</v>
          </cell>
        </row>
        <row r="961">
          <cell r="C961">
            <v>83.893336420400061</v>
          </cell>
          <cell r="D961">
            <v>5.2050000000000001</v>
          </cell>
          <cell r="E961">
            <v>0</v>
          </cell>
        </row>
        <row r="962">
          <cell r="C962">
            <v>258.01068332452121</v>
          </cell>
          <cell r="D962">
            <v>27.18029269052402</v>
          </cell>
          <cell r="E962">
            <v>0</v>
          </cell>
        </row>
        <row r="963">
          <cell r="C963">
            <v>159.02059760826756</v>
          </cell>
          <cell r="D963">
            <v>822.55126074574241</v>
          </cell>
          <cell r="E963">
            <v>0</v>
          </cell>
        </row>
        <row r="976">
          <cell r="C976">
            <v>2</v>
          </cell>
          <cell r="D976">
            <v>10.85</v>
          </cell>
          <cell r="E976">
            <v>0</v>
          </cell>
          <cell r="R976">
            <v>4.4395776776209067E-2</v>
          </cell>
        </row>
        <row r="1045">
          <cell r="C1045">
            <v>5576.3463731819666</v>
          </cell>
          <cell r="D1045">
            <v>1244.9061910141045</v>
          </cell>
          <cell r="E1045">
            <v>0</v>
          </cell>
        </row>
        <row r="1050">
          <cell r="C1050">
            <v>1833.4577948006911</v>
          </cell>
          <cell r="D1050">
            <v>361.40191422549793</v>
          </cell>
          <cell r="E1050">
            <v>0</v>
          </cell>
        </row>
        <row r="1051">
          <cell r="C1051">
            <v>53.150418534399982</v>
          </cell>
          <cell r="D1051">
            <v>2.7549999999999999</v>
          </cell>
          <cell r="E1051">
            <v>0</v>
          </cell>
        </row>
        <row r="1052">
          <cell r="C1052">
            <v>263.32111082618223</v>
          </cell>
          <cell r="D1052">
            <v>67.905100000000004</v>
          </cell>
          <cell r="E1052">
            <v>0</v>
          </cell>
        </row>
        <row r="1053">
          <cell r="C1053">
            <v>285.56522812554851</v>
          </cell>
          <cell r="D1053">
            <v>37.724000000000004</v>
          </cell>
          <cell r="E1053">
            <v>0</v>
          </cell>
        </row>
        <row r="1054">
          <cell r="C1054">
            <v>102.51134941036007</v>
          </cell>
          <cell r="D1054">
            <v>5.2050000000000001</v>
          </cell>
          <cell r="E1054">
            <v>0</v>
          </cell>
        </row>
        <row r="1055">
          <cell r="C1055">
            <v>351.1666313694522</v>
          </cell>
          <cell r="D1055">
            <v>28.787657700757979</v>
          </cell>
          <cell r="E1055">
            <v>0</v>
          </cell>
        </row>
        <row r="1056">
          <cell r="C1056">
            <v>170.54382931901159</v>
          </cell>
          <cell r="D1056">
            <v>929.33299009860491</v>
          </cell>
          <cell r="E1056">
            <v>0</v>
          </cell>
        </row>
        <row r="1069">
          <cell r="C1069">
            <v>2</v>
          </cell>
          <cell r="D1069">
            <v>10.85</v>
          </cell>
          <cell r="E1069">
            <v>0</v>
          </cell>
          <cell r="R1069">
            <v>4.5283692311733244E-2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. H1_2005-06"/>
      <sheetName val="Sheet1"/>
      <sheetName val="MM"/>
      <sheetName val="NTI "/>
      <sheetName val="customer charges"/>
      <sheetName val="DPS"/>
      <sheetName val="ED"/>
      <sheetName val="ADB"/>
      <sheetName val="KMM"/>
      <sheetName val="KNR"/>
      <sheetName val="NZB"/>
      <sheetName val="WGL"/>
      <sheetName val="NPDCL"/>
      <sheetName val="MMC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>
        <row r="5">
          <cell r="D5">
            <v>4297.1133237475688</v>
          </cell>
          <cell r="E5">
            <v>4604.8778763685559</v>
          </cell>
          <cell r="F5">
            <v>4935.3198567453128</v>
          </cell>
          <cell r="G5">
            <v>5290.1837604052944</v>
          </cell>
          <cell r="H5">
            <v>5671.3569440398314</v>
          </cell>
          <cell r="I5">
            <v>6080.882331105935</v>
          </cell>
          <cell r="J5">
            <v>6520.9723592746095</v>
          </cell>
          <cell r="K5">
            <v>6994.0243026949274</v>
          </cell>
          <cell r="L5">
            <v>7502.6371173838334</v>
          </cell>
          <cell r="M5">
            <v>8049.6299752585628</v>
          </cell>
          <cell r="N5">
            <v>8638.0626716369152</v>
          </cell>
        </row>
        <row r="6">
          <cell r="D6">
            <v>929.90914036141123</v>
          </cell>
          <cell r="E6">
            <v>1005.071808199611</v>
          </cell>
          <cell r="F6">
            <v>1086.8825585952522</v>
          </cell>
          <cell r="G6">
            <v>1175.9838335334505</v>
          </cell>
          <cell r="H6">
            <v>1273.0856856551325</v>
          </cell>
          <cell r="I6">
            <v>1378.9734767323164</v>
          </cell>
          <cell r="J6">
            <v>1494.5165150437979</v>
          </cell>
          <cell r="K6">
            <v>1620.6777528063189</v>
          </cell>
          <cell r="L6">
            <v>1758.5246811546244</v>
          </cell>
          <cell r="M6">
            <v>1909.2415787798036</v>
          </cell>
          <cell r="N6">
            <v>2074.1432915543337</v>
          </cell>
        </row>
        <row r="7">
          <cell r="D7">
            <v>249.66406776071327</v>
          </cell>
          <cell r="E7">
            <v>260.20700348731316</v>
          </cell>
          <cell r="F7">
            <v>271.31358360633897</v>
          </cell>
          <cell r="G7">
            <v>283.02320715133635</v>
          </cell>
          <cell r="H7">
            <v>295.37869322226493</v>
          </cell>
          <cell r="I7">
            <v>308.42661807964305</v>
          </cell>
          <cell r="J7">
            <v>322.21768756793921</v>
          </cell>
          <cell r="K7">
            <v>336.80714867489326</v>
          </cell>
          <cell r="L7">
            <v>352.25524444881717</v>
          </cell>
          <cell r="M7">
            <v>368.62771695688326</v>
          </cell>
          <cell r="N7">
            <v>385.9963634789828</v>
          </cell>
        </row>
        <row r="8">
          <cell r="D8">
            <v>9.1429400869340256</v>
          </cell>
          <cell r="E8">
            <v>9.7657100787509528</v>
          </cell>
          <cell r="F8">
            <v>10.452037083008474</v>
          </cell>
          <cell r="G8">
            <v>11.21008251952928</v>
          </cell>
          <cell r="H8">
            <v>12.049187063334095</v>
          </cell>
          <cell r="I8">
            <v>12.980051140884878</v>
          </cell>
          <cell r="J8">
            <v>14.014943817103125</v>
          </cell>
          <cell r="K8">
            <v>15.167944596634614</v>
          </cell>
          <cell r="L8">
            <v>16.455223388007951</v>
          </cell>
          <cell r="M8">
            <v>17.895364721120142</v>
          </cell>
          <cell r="N8">
            <v>19.509743285659596</v>
          </cell>
        </row>
        <row r="9">
          <cell r="D9">
            <v>7890.1919250000001</v>
          </cell>
          <cell r="E9">
            <v>8284.701521250001</v>
          </cell>
          <cell r="F9">
            <v>8698.9365973125005</v>
          </cell>
          <cell r="G9">
            <v>9133.883427178127</v>
          </cell>
          <cell r="H9">
            <v>9590.5775985370346</v>
          </cell>
          <cell r="I9">
            <v>10070.106478463886</v>
          </cell>
          <cell r="J9">
            <v>10472.910737602442</v>
          </cell>
          <cell r="K9">
            <v>10891.827167106539</v>
          </cell>
          <cell r="L9">
            <v>11327.500253790802</v>
          </cell>
          <cell r="M9">
            <v>11780.600263942435</v>
          </cell>
          <cell r="N9">
            <v>12251.824274500133</v>
          </cell>
        </row>
        <row r="10">
          <cell r="D10">
            <v>377.91804983475015</v>
          </cell>
          <cell r="E10">
            <v>395.33060135459073</v>
          </cell>
          <cell r="F10">
            <v>413.7107548544779</v>
          </cell>
          <cell r="G10">
            <v>433.12155200356818</v>
          </cell>
          <cell r="H10">
            <v>453.63066979190387</v>
          </cell>
          <cell r="I10">
            <v>475.31079096615719</v>
          </cell>
          <cell r="J10">
            <v>498.24000569965273</v>
          </cell>
          <cell r="K10">
            <v>522.50224721969391</v>
          </cell>
          <cell r="L10">
            <v>548.18776435758946</v>
          </cell>
          <cell r="M10">
            <v>575.39363425098941</v>
          </cell>
          <cell r="N10">
            <v>604.22431871622018</v>
          </cell>
        </row>
        <row r="11">
          <cell r="D11">
            <v>58.937494633585054</v>
          </cell>
          <cell r="E11">
            <v>63.029629169396557</v>
          </cell>
          <cell r="F11">
            <v>67.422026753183161</v>
          </cell>
          <cell r="G11">
            <v>72.137680964934106</v>
          </cell>
          <cell r="H11">
            <v>77.201409816862608</v>
          </cell>
          <cell r="I11">
            <v>82.640005081850362</v>
          </cell>
          <cell r="J11">
            <v>88.4823941905493</v>
          </cell>
          <cell r="K11">
            <v>94.759815782123098</v>
          </cell>
          <cell r="L11">
            <v>101.50601008942957</v>
          </cell>
          <cell r="M11">
            <v>108.75742544390253</v>
          </cell>
          <cell r="N11">
            <v>116.55344229927425</v>
          </cell>
        </row>
        <row r="12">
          <cell r="D12">
            <v>8.3449551794000012</v>
          </cell>
          <cell r="E12">
            <v>9.0111386227780006</v>
          </cell>
          <cell r="F12">
            <v>9.7315275190820607</v>
          </cell>
          <cell r="G12">
            <v>10.510623027510576</v>
          </cell>
          <cell r="H12">
            <v>11.353308027459544</v>
          </cell>
          <cell r="I12">
            <v>12.264880179746145</v>
          </cell>
          <cell r="J12">
            <v>13.251087910351243</v>
          </cell>
          <cell r="K12">
            <v>14.318169580012729</v>
          </cell>
          <cell r="L12">
            <v>15.472896127144899</v>
          </cell>
          <cell r="M12">
            <v>16.722617497950196</v>
          </cell>
          <cell r="N12">
            <v>18.075313206440782</v>
          </cell>
        </row>
        <row r="13">
          <cell r="D13">
            <v>1.2400800000000001</v>
          </cell>
          <cell r="E13">
            <v>3.6467099999999992</v>
          </cell>
          <cell r="F13">
            <v>8.2347600000000014</v>
          </cell>
          <cell r="G13">
            <v>15.078509999999998</v>
          </cell>
          <cell r="H13">
            <v>23.255640000000003</v>
          </cell>
          <cell r="I13">
            <v>32.248110000000004</v>
          </cell>
          <cell r="J13">
            <v>32.248110000000004</v>
          </cell>
          <cell r="K13">
            <v>32.248110000000004</v>
          </cell>
          <cell r="L13">
            <v>32.248110000000004</v>
          </cell>
          <cell r="M13">
            <v>32.248110000000004</v>
          </cell>
          <cell r="N13">
            <v>32.248110000000004</v>
          </cell>
        </row>
        <row r="21">
          <cell r="D21">
            <v>1138.8989468373454</v>
          </cell>
          <cell r="E21">
            <v>1272.8732380373676</v>
          </cell>
          <cell r="F21">
            <v>1424.8712134738357</v>
          </cell>
          <cell r="G21">
            <v>1597.5616131676745</v>
          </cell>
          <cell r="H21">
            <v>1794.0335499379896</v>
          </cell>
          <cell r="I21">
            <v>2017.8652753877088</v>
          </cell>
          <cell r="J21">
            <v>2273.2044529703226</v>
          </cell>
          <cell r="K21">
            <v>2564.861890310417</v>
          </cell>
          <cell r="L21">
            <v>2898.4210169644275</v>
          </cell>
          <cell r="M21">
            <v>3280.3657852828214</v>
          </cell>
          <cell r="N21">
            <v>3718.2301308918372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D26">
            <v>184.53607932599365</v>
          </cell>
          <cell r="E26">
            <v>199.69456418267421</v>
          </cell>
          <cell r="F26">
            <v>216.19602977552813</v>
          </cell>
          <cell r="G26">
            <v>234.16782683458655</v>
          </cell>
          <cell r="H26">
            <v>253.75011274262053</v>
          </cell>
          <cell r="I26">
            <v>275.09720469867989</v>
          </cell>
          <cell r="J26">
            <v>298.3790818796553</v>
          </cell>
          <cell r="K26">
            <v>323.78305358402554</v>
          </cell>
          <cell r="L26">
            <v>351.51561233618122</v>
          </cell>
          <cell r="M26">
            <v>381.80449316431236</v>
          </cell>
          <cell r="N26">
            <v>414.90096276944382</v>
          </cell>
        </row>
        <row r="27">
          <cell r="D27">
            <v>8.0767375524025411</v>
          </cell>
          <cell r="E27">
            <v>8.4761939612076063</v>
          </cell>
          <cell r="F27">
            <v>8.8965808736078937</v>
          </cell>
          <cell r="G27">
            <v>9.339056133036852</v>
          </cell>
          <cell r="H27">
            <v>9.8048448206218328</v>
          </cell>
          <cell r="I27">
            <v>10.29524332533939</v>
          </cell>
          <cell r="J27">
            <v>10.811623669099278</v>
          </cell>
          <cell r="K27">
            <v>11.355438103162692</v>
          </cell>
          <cell r="L27">
            <v>11.928223993378563</v>
          </cell>
          <cell r="M27">
            <v>12.531609012871758</v>
          </cell>
          <cell r="N27">
            <v>13.167316662044087</v>
          </cell>
        </row>
        <row r="28">
          <cell r="D28">
            <v>23.488912110554619</v>
          </cell>
          <cell r="E28">
            <v>24.355027053154977</v>
          </cell>
          <cell r="F28">
            <v>25.254992329889397</v>
          </cell>
          <cell r="G28">
            <v>26.190234169952575</v>
          </cell>
          <cell r="H28">
            <v>27.162244549842256</v>
          </cell>
          <cell r="I28">
            <v>28.172584527870455</v>
          </cell>
          <cell r="J28">
            <v>29.222887763312997</v>
          </cell>
          <cell r="K28">
            <v>30.314864231164673</v>
          </cell>
          <cell r="L28">
            <v>31.450304144152359</v>
          </cell>
          <cell r="M28">
            <v>32.631082094387168</v>
          </cell>
          <cell r="N28">
            <v>33.859161427813021</v>
          </cell>
        </row>
        <row r="29">
          <cell r="D29">
            <v>160.36922005484141</v>
          </cell>
          <cell r="E29">
            <v>169.77592987863019</v>
          </cell>
          <cell r="F29">
            <v>179.77189509147118</v>
          </cell>
          <cell r="G29">
            <v>190.39607363405096</v>
          </cell>
          <cell r="H29">
            <v>201.69011266514593</v>
          </cell>
          <cell r="I29">
            <v>213.69854076875941</v>
          </cell>
          <cell r="J29">
            <v>226.46897430183546</v>
          </cell>
          <cell r="K29">
            <v>240.05233894902452</v>
          </cell>
          <cell r="L29">
            <v>254.50310763318942</v>
          </cell>
          <cell r="M29">
            <v>269.87955601901655</v>
          </cell>
          <cell r="N29">
            <v>286.24403694275185</v>
          </cell>
        </row>
        <row r="30">
          <cell r="D30">
            <v>9.0837781748880673</v>
          </cell>
          <cell r="E30">
            <v>9.5285406729748665</v>
          </cell>
          <cell r="F30">
            <v>10.00978268783264</v>
          </cell>
          <cell r="G30">
            <v>10.530974387339517</v>
          </cell>
          <cell r="H30">
            <v>11.095940864846444</v>
          </cell>
          <cell r="I30">
            <v>11.708899555224221</v>
          </cell>
          <cell r="J30">
            <v>12.374501641961565</v>
          </cell>
          <cell r="K30">
            <v>13.097877882927184</v>
          </cell>
          <cell r="L30">
            <v>13.884689328301144</v>
          </cell>
          <cell r="M30">
            <v>14.741183455001417</v>
          </cell>
          <cell r="N30">
            <v>15.674256298209976</v>
          </cell>
        </row>
        <row r="31">
          <cell r="D31">
            <v>29.609382956817342</v>
          </cell>
          <cell r="E31">
            <v>31.059354685920511</v>
          </cell>
          <cell r="F31">
            <v>32.59206631099434</v>
          </cell>
          <cell r="G31">
            <v>34.212650387775248</v>
          </cell>
          <cell r="H31">
            <v>35.926582861667605</v>
          </cell>
          <cell r="I31">
            <v>37.739707464812867</v>
          </cell>
          <cell r="J31">
            <v>39.658261922693484</v>
          </cell>
          <cell r="K31">
            <v>41.688906108376578</v>
          </cell>
          <cell r="L31">
            <v>43.838752293235018</v>
          </cell>
          <cell r="M31">
            <v>46.115397654560397</v>
          </cell>
          <cell r="N31">
            <v>48.526959212968819</v>
          </cell>
        </row>
        <row r="32">
          <cell r="D32">
            <v>1002.1876722887857</v>
          </cell>
          <cell r="E32">
            <v>1062.3189326261131</v>
          </cell>
          <cell r="F32">
            <v>1126.0580685836799</v>
          </cell>
          <cell r="G32">
            <v>1193.6215526987007</v>
          </cell>
          <cell r="H32">
            <v>1265.2388458606229</v>
          </cell>
          <cell r="I32">
            <v>1341.1531766122603</v>
          </cell>
          <cell r="J32">
            <v>1421.6223672089961</v>
          </cell>
          <cell r="K32">
            <v>1506.9197092415357</v>
          </cell>
          <cell r="L32">
            <v>1597.3348917960279</v>
          </cell>
          <cell r="M32">
            <v>1693.1749853037898</v>
          </cell>
          <cell r="N32">
            <v>1794.7654844220174</v>
          </cell>
        </row>
        <row r="41">
          <cell r="D41">
            <v>263.78231096259867</v>
          </cell>
          <cell r="E41">
            <v>379.53905654257335</v>
          </cell>
          <cell r="F41">
            <v>387.22865241363485</v>
          </cell>
          <cell r="G41">
            <v>395.3557361795813</v>
          </cell>
          <cell r="H41">
            <v>403.94847156993978</v>
          </cell>
          <cell r="I41">
            <v>413.03697640141434</v>
          </cell>
          <cell r="J41">
            <v>422.65346437361995</v>
          </cell>
          <cell r="K41">
            <v>432.83239744617447</v>
          </cell>
          <cell r="L41">
            <v>443.6106496017739</v>
          </cell>
          <cell r="M41">
            <v>455.02768286190303</v>
          </cell>
          <cell r="N41">
            <v>467.1257364887008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3.7148399999999998E-2</v>
          </cell>
          <cell r="E45">
            <v>3.7891368000000009E-2</v>
          </cell>
          <cell r="F45">
            <v>3.8649195359999999E-2</v>
          </cell>
          <cell r="G45">
            <v>3.9422179267199993E-2</v>
          </cell>
          <cell r="H45">
            <v>4.0210622852544002E-2</v>
          </cell>
          <cell r="I45">
            <v>4.1014835309594877E-2</v>
          </cell>
          <cell r="J45">
            <v>4.1835132015786779E-2</v>
          </cell>
          <cell r="K45">
            <v>4.2671834656102525E-2</v>
          </cell>
          <cell r="L45">
            <v>4.352527134922457E-2</v>
          </cell>
          <cell r="M45">
            <v>4.4395776776209067E-2</v>
          </cell>
          <cell r="N45">
            <v>4.5283692311733244E-2</v>
          </cell>
        </row>
        <row r="46">
          <cell r="D46">
            <v>4.3414015928493477</v>
          </cell>
          <cell r="E46">
            <v>4.49224505520076</v>
          </cell>
          <cell r="F46">
            <v>4.6497187651904639</v>
          </cell>
          <cell r="G46">
            <v>4.81416883038378</v>
          </cell>
          <cell r="H46">
            <v>4.9859613945716665</v>
          </cell>
          <cell r="I46">
            <v>5.165483869927729</v>
          </cell>
          <cell r="J46">
            <v>5.3531462478598586</v>
          </cell>
          <cell r="K46">
            <v>5.5493824937129821</v>
          </cell>
          <cell r="L46">
            <v>5.7546520308234905</v>
          </cell>
          <cell r="M46">
            <v>5.9694413197932548</v>
          </cell>
          <cell r="N46">
            <v>6.1942655392434078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D48">
            <v>16.878512577149706</v>
          </cell>
          <cell r="E48">
            <v>17.535160156098872</v>
          </cell>
          <cell r="F48">
            <v>18.217596240838297</v>
          </cell>
          <cell r="G48">
            <v>18.926838049678572</v>
          </cell>
          <cell r="H48">
            <v>19.663943060005067</v>
          </cell>
          <cell r="I48">
            <v>20.430010605751207</v>
          </cell>
          <cell r="J48">
            <v>21.226183538383971</v>
          </cell>
          <cell r="K48">
            <v>22.053649953930535</v>
          </cell>
          <cell r="L48">
            <v>22.913644988675696</v>
          </cell>
          <cell r="M48">
            <v>23.80745268626471</v>
          </cell>
          <cell r="N48">
            <v>24.736407939054956</v>
          </cell>
        </row>
        <row r="49">
          <cell r="D49">
            <v>361.64219769164794</v>
          </cell>
          <cell r="E49">
            <v>383.34815220666502</v>
          </cell>
          <cell r="F49">
            <v>406.41443523203645</v>
          </cell>
          <cell r="G49">
            <v>430.92968124401011</v>
          </cell>
          <cell r="H49">
            <v>456.98850161438361</v>
          </cell>
          <cell r="I49">
            <v>484.69189992750233</v>
          </cell>
          <cell r="J49">
            <v>514.14771691973249</v>
          </cell>
          <cell r="K49">
            <v>545.47110720269586</v>
          </cell>
          <cell r="L49">
            <v>578.78505009236778</v>
          </cell>
          <cell r="M49">
            <v>614.22089703913878</v>
          </cell>
          <cell r="N49">
            <v>651.91895834003583</v>
          </cell>
        </row>
        <row r="50">
          <cell r="D50">
            <v>27.586774534800004</v>
          </cell>
          <cell r="E50">
            <v>28.497660255192006</v>
          </cell>
          <cell r="F50">
            <v>29.448499478299684</v>
          </cell>
          <cell r="G50">
            <v>30.441242151621669</v>
          </cell>
          <cell r="H50">
            <v>31.477951401295545</v>
          </cell>
          <cell r="I50">
            <v>32.56081157731726</v>
          </cell>
          <cell r="J50">
            <v>33.692136972376844</v>
          </cell>
          <cell r="K50">
            <v>34.8743812764355</v>
          </cell>
          <cell r="L50">
            <v>36.110147835172853</v>
          </cell>
          <cell r="M50">
            <v>37.402200787027695</v>
          </cell>
          <cell r="N50">
            <v>38.753477160801538</v>
          </cell>
        </row>
        <row r="51">
          <cell r="D51">
            <v>2.13978767</v>
          </cell>
          <cell r="E51">
            <v>2.1757268283000002</v>
          </cell>
          <cell r="F51">
            <v>2.2134132583070003</v>
          </cell>
          <cell r="G51">
            <v>2.2529323361580302</v>
          </cell>
          <cell r="H51">
            <v>2.2943736272990392</v>
          </cell>
          <cell r="I51">
            <v>2.3378310927704224</v>
          </cell>
          <cell r="J51">
            <v>2.3834033056796322</v>
          </cell>
          <cell r="K51">
            <v>2.4311936783651298</v>
          </cell>
          <cell r="L51">
            <v>2.4813107007809632</v>
          </cell>
          <cell r="M51">
            <v>2.5338681906574916</v>
          </cell>
          <cell r="N51">
            <v>2.5889855560213455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61">
          <cell r="D61">
            <v>787.30546527536376</v>
          </cell>
          <cell r="E61">
            <v>711.98223104218403</v>
          </cell>
          <cell r="F61">
            <v>767.72082537262406</v>
          </cell>
          <cell r="G61">
            <v>828.1377017123167</v>
          </cell>
          <cell r="H61">
            <v>893.65262881937633</v>
          </cell>
          <cell r="I61">
            <v>964.72531817422498</v>
          </cell>
          <cell r="J61">
            <v>1041.8594093074551</v>
          </cell>
          <cell r="K61">
            <v>1125.6068671712751</v>
          </cell>
          <cell r="L61">
            <v>1216.5728352428494</v>
          </cell>
          <cell r="M61">
            <v>1315.4209927599925</v>
          </cell>
          <cell r="N61">
            <v>1422.8794697158976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D66">
            <v>5.7367552635905694</v>
          </cell>
          <cell r="E66">
            <v>5.9574366667859255</v>
          </cell>
          <cell r="F66">
            <v>6.1899727604001127</v>
          </cell>
          <cell r="G66">
            <v>6.4351232559266478</v>
          </cell>
          <cell r="H66">
            <v>6.6936997647677261</v>
          </cell>
          <cell r="I66">
            <v>6.9665694142294674</v>
          </cell>
          <cell r="J66">
            <v>7.2546587169008241</v>
          </cell>
          <cell r="K66">
            <v>7.558957711200744</v>
          </cell>
          <cell r="L66">
            <v>7.8805243921269783</v>
          </cell>
          <cell r="M66">
            <v>8.2204894525765155</v>
          </cell>
          <cell r="N66">
            <v>8.5800613570380371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D68">
            <v>2267.6968428460495</v>
          </cell>
          <cell r="E68">
            <v>2607.8513692729575</v>
          </cell>
          <cell r="F68">
            <v>2999.0290746639002</v>
          </cell>
          <cell r="G68">
            <v>3448.8834358634849</v>
          </cell>
          <cell r="H68">
            <v>3966.2159512430076</v>
          </cell>
          <cell r="I68">
            <v>4561.1483439294589</v>
          </cell>
          <cell r="J68">
            <v>5108.4861452009936</v>
          </cell>
          <cell r="K68">
            <v>5721.5044826251151</v>
          </cell>
          <cell r="L68">
            <v>6408.0850205401293</v>
          </cell>
          <cell r="M68">
            <v>7177.0552230049434</v>
          </cell>
          <cell r="N68">
            <v>8038.3018497655376</v>
          </cell>
        </row>
        <row r="69">
          <cell r="D69">
            <v>27.8429284224</v>
          </cell>
          <cell r="E69">
            <v>28.956645559296003</v>
          </cell>
          <cell r="F69">
            <v>30.114911381667845</v>
          </cell>
          <cell r="G69">
            <v>31.319507836934555</v>
          </cell>
          <cell r="H69">
            <v>32.572288150411943</v>
          </cell>
          <cell r="I69">
            <v>33.875179676428417</v>
          </cell>
          <cell r="J69">
            <v>35.230186863485557</v>
          </cell>
          <cell r="K69">
            <v>36.639394338024978</v>
          </cell>
          <cell r="L69">
            <v>38.104970111545981</v>
          </cell>
          <cell r="M69">
            <v>39.629168916007821</v>
          </cell>
          <cell r="N69">
            <v>41.214335672648133</v>
          </cell>
        </row>
        <row r="70">
          <cell r="D70">
            <v>563.37489424592729</v>
          </cell>
          <cell r="E70">
            <v>610.95827918042005</v>
          </cell>
          <cell r="F70">
            <v>650.27822620793222</v>
          </cell>
          <cell r="G70">
            <v>692.45698982316753</v>
          </cell>
          <cell r="H70">
            <v>737.73456056367547</v>
          </cell>
          <cell r="I70">
            <v>786.33033990516446</v>
          </cell>
          <cell r="J70">
            <v>838.56498213268912</v>
          </cell>
          <cell r="K70">
            <v>894.7224204826764</v>
          </cell>
          <cell r="L70">
            <v>955.11209669025629</v>
          </cell>
          <cell r="M70">
            <v>1020.1114151151278</v>
          </cell>
          <cell r="N70">
            <v>1090.1084448790966</v>
          </cell>
        </row>
        <row r="71">
          <cell r="D71">
            <v>108.56337196254623</v>
          </cell>
          <cell r="E71">
            <v>114.09671468692808</v>
          </cell>
          <cell r="F71">
            <v>119.92419128960783</v>
          </cell>
          <cell r="G71">
            <v>126.06201777211834</v>
          </cell>
          <cell r="H71">
            <v>132.52733086681349</v>
          </cell>
          <cell r="I71">
            <v>139.33824150039993</v>
          </cell>
          <cell r="J71">
            <v>146.51389141294936</v>
          </cell>
          <cell r="K71">
            <v>154.074513120782</v>
          </cell>
          <cell r="L71">
            <v>162.04149342294733</v>
          </cell>
          <cell r="M71">
            <v>170.43744066305061</v>
          </cell>
          <cell r="N71">
            <v>179.28625597092343</v>
          </cell>
        </row>
        <row r="72">
          <cell r="D72">
            <v>0.99588720000000019</v>
          </cell>
          <cell r="E72">
            <v>1.0158049439999999</v>
          </cell>
          <cell r="F72">
            <v>1.0361210428800001</v>
          </cell>
          <cell r="G72">
            <v>1.0568434637375999</v>
          </cell>
          <cell r="H72">
            <v>1.0779803330123519</v>
          </cell>
          <cell r="I72">
            <v>1.0995399396725989</v>
          </cell>
          <cell r="J72">
            <v>1.1215307384660511</v>
          </cell>
          <cell r="K72">
            <v>1.1439613532353721</v>
          </cell>
          <cell r="L72">
            <v>1.1668405803000792</v>
          </cell>
          <cell r="M72">
            <v>1.1901773919060812</v>
          </cell>
          <cell r="N72">
            <v>1.2139809397442025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105">
          <cell r="D105">
            <v>20816.636984550914</v>
          </cell>
          <cell r="E105">
            <v>22310.168153393643</v>
          </cell>
          <cell r="F105">
            <v>23948.158618898673</v>
          </cell>
          <cell r="G105">
            <v>25738.264298895258</v>
          </cell>
          <cell r="H105">
            <v>27696.465223488594</v>
          </cell>
          <cell r="I105">
            <v>29841.310934940651</v>
          </cell>
          <cell r="J105">
            <v>31947.124683326929</v>
          </cell>
          <cell r="K105">
            <v>34238.912117560059</v>
          </cell>
          <cell r="L105">
            <v>36736.326660730243</v>
          </cell>
          <cell r="M105">
            <v>39461.431624803576</v>
          </cell>
          <cell r="N105">
            <v>42438.953350322103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>
        <row r="5">
          <cell r="D5">
            <v>4140.703326328844</v>
          </cell>
          <cell r="E5">
            <v>4275.6280931500887</v>
          </cell>
          <cell r="F5">
            <v>4415.3746670514229</v>
          </cell>
          <cell r="G5">
            <v>4560.1393863270005</v>
          </cell>
          <cell r="H5">
            <v>4710.128051967411</v>
          </cell>
          <cell r="I5">
            <v>4865.5564705152792</v>
          </cell>
          <cell r="J5">
            <v>5026.6510326460102</v>
          </cell>
          <cell r="K5">
            <v>5193.649330035194</v>
          </cell>
          <cell r="L5">
            <v>5366.8008132665327</v>
          </cell>
          <cell r="M5">
            <v>5546.3674937411897</v>
          </cell>
          <cell r="N5">
            <v>5732.6246927724169</v>
          </cell>
        </row>
        <row r="6">
          <cell r="D6">
            <v>895.73734283365911</v>
          </cell>
          <cell r="E6">
            <v>932.25558056193927</v>
          </cell>
          <cell r="F6">
            <v>970.44914737418003</v>
          </cell>
          <cell r="G6">
            <v>1010.4042753644577</v>
          </cell>
          <cell r="H6">
            <v>1052.21214425792</v>
          </cell>
          <cell r="I6">
            <v>1095.9691936031993</v>
          </cell>
          <cell r="J6">
            <v>1141.777456221736</v>
          </cell>
          <cell r="K6">
            <v>1189.7449144451718</v>
          </cell>
          <cell r="L6">
            <v>1239.9858807866979</v>
          </cell>
          <cell r="M6">
            <v>1292.621404815789</v>
          </cell>
          <cell r="N6">
            <v>1347.7797081388185</v>
          </cell>
        </row>
        <row r="7">
          <cell r="D7">
            <v>243.36979412922426</v>
          </cell>
          <cell r="E7">
            <v>247.16141306859399</v>
          </cell>
          <cell r="F7">
            <v>251.02489910570847</v>
          </cell>
          <cell r="G7">
            <v>254.96184062365981</v>
          </cell>
          <cell r="H7">
            <v>258.97386539750323</v>
          </cell>
          <cell r="I7">
            <v>263.06264165835239</v>
          </cell>
          <cell r="J7">
            <v>267.22987918811066</v>
          </cell>
          <cell r="K7">
            <v>271.47733044576444</v>
          </cell>
          <cell r="L7">
            <v>275.80679172619205</v>
          </cell>
          <cell r="M7">
            <v>280.22010435247148</v>
          </cell>
          <cell r="N7">
            <v>284.71915590270237</v>
          </cell>
        </row>
        <row r="8">
          <cell r="D8">
            <v>8.8998238844840696</v>
          </cell>
          <cell r="E8">
            <v>9.242010165956426</v>
          </cell>
          <cell r="F8">
            <v>9.6046699437759528</v>
          </cell>
          <cell r="G8">
            <v>9.9894661008002501</v>
          </cell>
          <cell r="H8">
            <v>10.398215930796026</v>
          </cell>
          <cell r="I8">
            <v>10.832906182435735</v>
          </cell>
          <cell r="J8">
            <v>11.295709593648198</v>
          </cell>
          <cell r="K8">
            <v>11.78900306484266</v>
          </cell>
          <cell r="L8">
            <v>12.315387634358338</v>
          </cell>
          <cell r="M8">
            <v>12.877710435806518</v>
          </cell>
          <cell r="N8">
            <v>13.47908883491802</v>
          </cell>
        </row>
        <row r="9">
          <cell r="D9">
            <v>7890.1919250000001</v>
          </cell>
          <cell r="E9">
            <v>8284.701521250001</v>
          </cell>
          <cell r="F9">
            <v>8698.9365973125005</v>
          </cell>
          <cell r="G9">
            <v>9133.883427178127</v>
          </cell>
          <cell r="H9">
            <v>9590.5775985370346</v>
          </cell>
          <cell r="I9">
            <v>10070.106478463886</v>
          </cell>
          <cell r="J9">
            <v>10472.910737602442</v>
          </cell>
          <cell r="K9">
            <v>10891.827167106539</v>
          </cell>
          <cell r="L9">
            <v>11327.500253790802</v>
          </cell>
          <cell r="M9">
            <v>11780.600263942435</v>
          </cell>
          <cell r="N9">
            <v>12251.824274500133</v>
          </cell>
        </row>
        <row r="10">
          <cell r="D10">
            <v>367.20042382039895</v>
          </cell>
          <cell r="E10">
            <v>373.12497197833119</v>
          </cell>
          <cell r="F10">
            <v>379.19225706242054</v>
          </cell>
          <cell r="G10">
            <v>385.40670044514326</v>
          </cell>
          <cell r="H10">
            <v>391.77289142908654</v>
          </cell>
          <cell r="I10">
            <v>398.29559446426032</v>
          </cell>
          <cell r="J10">
            <v>404.97975669588868</v>
          </cell>
          <cell r="K10">
            <v>411.83051585829389</v>
          </cell>
          <cell r="L10">
            <v>418.85320853123949</v>
          </cell>
          <cell r="M10">
            <v>426.05337877588227</v>
          </cell>
          <cell r="N10">
            <v>433.43678716830925</v>
          </cell>
        </row>
        <row r="11">
          <cell r="D11">
            <v>56.613438610563733</v>
          </cell>
          <cell r="E11">
            <v>58.147098400550995</v>
          </cell>
          <cell r="F11">
            <v>59.726732961613422</v>
          </cell>
          <cell r="G11">
            <v>61.353828689714732</v>
          </cell>
          <cell r="H11">
            <v>63.029922769678265</v>
          </cell>
          <cell r="I11">
            <v>64.756604982504072</v>
          </cell>
          <cell r="J11">
            <v>66.535519578976619</v>
          </cell>
          <cell r="K11">
            <v>68.36836722205112</v>
          </cell>
          <cell r="L11">
            <v>70.25690700060224</v>
          </cell>
          <cell r="M11">
            <v>72.202958517216814</v>
          </cell>
          <cell r="N11">
            <v>74.208404052815709</v>
          </cell>
        </row>
        <row r="12">
          <cell r="D12">
            <v>7.954021468136335</v>
          </cell>
          <cell r="E12">
            <v>8.1858370895844494</v>
          </cell>
          <cell r="F12">
            <v>8.4244701689365975</v>
          </cell>
          <cell r="G12">
            <v>8.670122463888088</v>
          </cell>
          <cell r="H12">
            <v>8.9230017288114922</v>
          </cell>
          <cell r="I12">
            <v>9.1833218935150782</v>
          </cell>
          <cell r="J12">
            <v>9.4513032473406025</v>
          </cell>
          <cell r="K12">
            <v>9.7271726287601084</v>
          </cell>
          <cell r="L12">
            <v>10.01116362063623</v>
          </cell>
          <cell r="M12">
            <v>10.303516751315369</v>
          </cell>
          <cell r="N12">
            <v>10.604479701728286</v>
          </cell>
        </row>
        <row r="13">
          <cell r="D13">
            <v>1.2400800000000001</v>
          </cell>
          <cell r="E13">
            <v>3.6467099999999992</v>
          </cell>
          <cell r="F13">
            <v>8.2347600000000014</v>
          </cell>
          <cell r="G13">
            <v>15.078509999999998</v>
          </cell>
          <cell r="H13">
            <v>23.255640000000003</v>
          </cell>
          <cell r="I13">
            <v>32.248110000000004</v>
          </cell>
          <cell r="J13">
            <v>32.248110000000004</v>
          </cell>
          <cell r="K13">
            <v>32.248110000000004</v>
          </cell>
          <cell r="L13">
            <v>32.248110000000004</v>
          </cell>
          <cell r="M13">
            <v>32.248110000000004</v>
          </cell>
          <cell r="N13">
            <v>32.248110000000004</v>
          </cell>
        </row>
        <row r="21">
          <cell r="D21">
            <v>1091.6431607031775</v>
          </cell>
          <cell r="E21">
            <v>1168.9097039079443</v>
          </cell>
          <cell r="F21">
            <v>1253.079646822021</v>
          </cell>
          <cell r="G21">
            <v>1344.8624687743675</v>
          </cell>
          <cell r="H21">
            <v>1445.0462602054536</v>
          </cell>
          <cell r="I21">
            <v>1554.5067756368262</v>
          </cell>
          <cell r="J21">
            <v>1674.2175499185989</v>
          </cell>
          <cell r="K21">
            <v>1805.2612039095532</v>
          </cell>
          <cell r="L21">
            <v>1948.8420807917225</v>
          </cell>
          <cell r="M21">
            <v>2106.3003710683179</v>
          </cell>
          <cell r="N21">
            <v>2279.1279031561808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D26">
            <v>176.4909121291505</v>
          </cell>
          <cell r="E26">
            <v>182.61537412844655</v>
          </cell>
          <cell r="F26">
            <v>188.98910775888942</v>
          </cell>
          <cell r="G26">
            <v>195.62358902332912</v>
          </cell>
          <cell r="H26">
            <v>202.53089389956955</v>
          </cell>
          <cell r="I26">
            <v>209.72373469708779</v>
          </cell>
          <cell r="J26">
            <v>217.21549898749524</v>
          </cell>
          <cell r="K26">
            <v>225.0202913170414</v>
          </cell>
          <cell r="L26">
            <v>233.15297792797881</v>
          </cell>
          <cell r="M26">
            <v>241.62923473586017</v>
          </cell>
          <cell r="N26">
            <v>250.4655988320082</v>
          </cell>
        </row>
        <row r="27">
          <cell r="D27">
            <v>7.8228632069727562</v>
          </cell>
          <cell r="E27">
            <v>7.9508023218691228</v>
          </cell>
          <cell r="F27">
            <v>8.0809745777144943</v>
          </cell>
          <cell r="G27">
            <v>8.2134207489433972</v>
          </cell>
          <cell r="H27">
            <v>8.3481823766382721</v>
          </cell>
          <cell r="I27">
            <v>8.4853017832159132</v>
          </cell>
          <cell r="J27">
            <v>8.6248220873986554</v>
          </cell>
          <cell r="K27">
            <v>8.7667872194758516</v>
          </cell>
          <cell r="L27">
            <v>8.9112419368613214</v>
          </cell>
          <cell r="M27">
            <v>9.0582318399525708</v>
          </cell>
          <cell r="N27">
            <v>9.207803388297652</v>
          </cell>
        </row>
        <row r="28">
          <cell r="D28">
            <v>22.922284941756587</v>
          </cell>
          <cell r="E28">
            <v>23.192754332060218</v>
          </cell>
          <cell r="F28">
            <v>23.466742563354583</v>
          </cell>
          <cell r="G28">
            <v>23.744300989120497</v>
          </cell>
          <cell r="H28">
            <v>24.02548179838665</v>
          </cell>
          <cell r="I28">
            <v>24.310338030511218</v>
          </cell>
          <cell r="J28">
            <v>24.598923590239735</v>
          </cell>
          <cell r="K28">
            <v>24.891293263044435</v>
          </cell>
          <cell r="L28">
            <v>25.187502730750555</v>
          </cell>
          <cell r="M28">
            <v>25.487608587455142</v>
          </cell>
          <cell r="N28">
            <v>25.791668355743923</v>
          </cell>
        </row>
        <row r="29">
          <cell r="D29">
            <v>154.46904505654371</v>
          </cell>
          <cell r="E29">
            <v>157.49100239650744</v>
          </cell>
          <cell r="F29">
            <v>160.58294418357715</v>
          </cell>
          <cell r="G29">
            <v>163.74667267430766</v>
          </cell>
          <cell r="H29">
            <v>166.98403941445295</v>
          </cell>
          <cell r="I29">
            <v>170.29694663373147</v>
          </cell>
          <cell r="J29">
            <v>173.68734868086995</v>
          </cell>
          <cell r="K29">
            <v>177.15725350010442</v>
          </cell>
          <cell r="L29">
            <v>180.70872415035126</v>
          </cell>
          <cell r="M29">
            <v>184.34388036829657</v>
          </cell>
          <cell r="N29">
            <v>188.06490017669</v>
          </cell>
        </row>
        <row r="30">
          <cell r="D30">
            <v>8.7698011695999991</v>
          </cell>
          <cell r="E30">
            <v>8.8689025840600024</v>
          </cell>
          <cell r="F30">
            <v>8.9696802839198799</v>
          </cell>
          <cell r="G30">
            <v>9.0721647374587455</v>
          </cell>
          <cell r="H30">
            <v>9.1763869917469911</v>
          </cell>
          <cell r="I30">
            <v>9.2823786839163933</v>
          </cell>
          <cell r="J30">
            <v>9.3901720526525292</v>
          </cell>
          <cell r="K30">
            <v>9.4997999499139638</v>
          </cell>
          <cell r="L30">
            <v>9.6112958528827104</v>
          </cell>
          <cell r="M30">
            <v>9.724693876150539</v>
          </cell>
          <cell r="N30">
            <v>9.8400287841458258</v>
          </cell>
        </row>
        <row r="31">
          <cell r="D31">
            <v>28.656576507120018</v>
          </cell>
          <cell r="E31">
            <v>29.084679947924652</v>
          </cell>
          <cell r="F31">
            <v>29.521869876882608</v>
          </cell>
          <cell r="G31">
            <v>29.968372587916974</v>
          </cell>
          <cell r="H31">
            <v>30.424420526069891</v>
          </cell>
          <cell r="I31">
            <v>30.890252462165307</v>
          </cell>
          <cell r="J31">
            <v>31.366113672543051</v>
          </cell>
          <cell r="K31">
            <v>31.852256124013238</v>
          </cell>
          <cell r="L31">
            <v>32.34893866418448</v>
          </cell>
          <cell r="M31">
            <v>32.856427217324004</v>
          </cell>
          <cell r="N31">
            <v>33.37499498591216</v>
          </cell>
        </row>
        <row r="32">
          <cell r="D32">
            <v>983.2784709248466</v>
          </cell>
          <cell r="E32">
            <v>1022.6096097618403</v>
          </cell>
          <cell r="F32">
            <v>1063.5139941523141</v>
          </cell>
          <cell r="G32">
            <v>1106.0545539184068</v>
          </cell>
          <cell r="H32">
            <v>1150.2967360751429</v>
          </cell>
          <cell r="I32">
            <v>1196.3086055181489</v>
          </cell>
          <cell r="J32">
            <v>1244.1609497388747</v>
          </cell>
          <cell r="K32">
            <v>1293.9273877284295</v>
          </cell>
          <cell r="L32">
            <v>1345.6844832375668</v>
          </cell>
          <cell r="M32">
            <v>1399.5118625670696</v>
          </cell>
          <cell r="N32">
            <v>1455.4923370697525</v>
          </cell>
        </row>
        <row r="41">
          <cell r="D41">
            <v>237.63188276231955</v>
          </cell>
          <cell r="E41">
            <v>326.89699490681301</v>
          </cell>
          <cell r="F41">
            <v>329.42844271758275</v>
          </cell>
          <cell r="G41">
            <v>332.00998697123742</v>
          </cell>
          <cell r="H41">
            <v>334.64278026719126</v>
          </cell>
          <cell r="I41">
            <v>337.32800460444059</v>
          </cell>
          <cell r="J41">
            <v>340.0668721802312</v>
          </cell>
          <cell r="K41">
            <v>342.86062621124489</v>
          </cell>
          <cell r="L41">
            <v>345.71054177795673</v>
          </cell>
          <cell r="M41">
            <v>348.61792669283011</v>
          </cell>
          <cell r="N41">
            <v>351.58412239303811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3.6420000000000001E-2</v>
          </cell>
          <cell r="E45">
            <v>3.6420000000000001E-2</v>
          </cell>
          <cell r="F45">
            <v>3.6420000000000001E-2</v>
          </cell>
          <cell r="G45">
            <v>3.6420000000000001E-2</v>
          </cell>
          <cell r="H45">
            <v>3.6420000000000001E-2</v>
          </cell>
          <cell r="I45">
            <v>3.6420000000000001E-2</v>
          </cell>
          <cell r="J45">
            <v>3.6420000000000001E-2</v>
          </cell>
          <cell r="K45">
            <v>3.6420000000000001E-2</v>
          </cell>
          <cell r="L45">
            <v>3.6420000000000001E-2</v>
          </cell>
          <cell r="M45">
            <v>3.6420000000000001E-2</v>
          </cell>
          <cell r="N45">
            <v>3.6420000000000001E-2</v>
          </cell>
        </row>
        <row r="46">
          <cell r="D46">
            <v>4.2687324715149995</v>
          </cell>
          <cell r="E46">
            <v>4.3420455026101497</v>
          </cell>
          <cell r="F46">
            <v>4.4168320776632513</v>
          </cell>
          <cell r="G46">
            <v>4.4931247880538239</v>
          </cell>
          <cell r="H46">
            <v>4.5709569996239914</v>
          </cell>
          <cell r="I46">
            <v>4.6503628721369834</v>
          </cell>
          <cell r="J46">
            <v>4.7313773792467888</v>
          </cell>
          <cell r="K46">
            <v>4.8140363289928656</v>
          </cell>
          <cell r="L46">
            <v>4.8983763848342257</v>
          </cell>
          <cell r="M46">
            <v>4.9844350872375518</v>
          </cell>
          <cell r="N46">
            <v>5.0722508758345342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D48">
            <v>16.408545162553882</v>
          </cell>
          <cell r="E48">
            <v>16.572034984762528</v>
          </cell>
          <cell r="F48">
            <v>16.737160690997658</v>
          </cell>
          <cell r="G48">
            <v>16.903938659815623</v>
          </cell>
          <cell r="H48">
            <v>17.072385433952661</v>
          </cell>
          <cell r="I48">
            <v>17.242517721974579</v>
          </cell>
          <cell r="J48">
            <v>17.414352399943102</v>
          </cell>
          <cell r="K48">
            <v>17.587906513099018</v>
          </cell>
          <cell r="L48">
            <v>17.763197277562362</v>
          </cell>
          <cell r="M48">
            <v>17.940242082049711</v>
          </cell>
          <cell r="N48">
            <v>18.119058489608911</v>
          </cell>
        </row>
        <row r="49">
          <cell r="D49">
            <v>347.3717726936195</v>
          </cell>
          <cell r="E49">
            <v>353.64598031401107</v>
          </cell>
          <cell r="F49">
            <v>360.03838909147521</v>
          </cell>
          <cell r="G49">
            <v>366.55128275925472</v>
          </cell>
          <cell r="H49">
            <v>373.18698982130684</v>
          </cell>
          <cell r="I49">
            <v>379.94788443730931</v>
          </cell>
          <cell r="J49">
            <v>386.83638732524332</v>
          </cell>
          <cell r="K49">
            <v>393.85496668190507</v>
          </cell>
          <cell r="L49">
            <v>401.00613912170121</v>
          </cell>
          <cell r="M49">
            <v>408.29247063409292</v>
          </cell>
          <cell r="N49">
            <v>415.71657756006113</v>
          </cell>
        </row>
        <row r="50">
          <cell r="D50">
            <v>26.929527016200002</v>
          </cell>
          <cell r="E50">
            <v>27.147317809662006</v>
          </cell>
          <cell r="F50">
            <v>27.367395251524623</v>
          </cell>
          <cell r="G50">
            <v>27.589784383081192</v>
          </cell>
          <cell r="H50">
            <v>27.814510539534147</v>
          </cell>
          <cell r="I50">
            <v>28.041599353804074</v>
          </cell>
          <cell r="J50">
            <v>28.271076760394198</v>
          </cell>
          <cell r="K50">
            <v>28.50296899931126</v>
          </cell>
          <cell r="L50">
            <v>28.737302620043764</v>
          </cell>
          <cell r="M50">
            <v>28.974104485598374</v>
          </cell>
          <cell r="N50">
            <v>29.213401776595614</v>
          </cell>
        </row>
        <row r="51">
          <cell r="D51">
            <v>2.1126079299999998</v>
          </cell>
          <cell r="E51">
            <v>2.1197723953000001</v>
          </cell>
          <cell r="F51">
            <v>2.1270085052529999</v>
          </cell>
          <cell r="G51">
            <v>2.1343169763055299</v>
          </cell>
          <cell r="H51">
            <v>2.1416985320685851</v>
          </cell>
          <cell r="I51">
            <v>2.149153903389271</v>
          </cell>
          <cell r="J51">
            <v>2.156683828423164</v>
          </cell>
          <cell r="K51">
            <v>2.1642890527073955</v>
          </cell>
          <cell r="L51">
            <v>2.1719703292344694</v>
          </cell>
          <cell r="M51">
            <v>2.1797284185268144</v>
          </cell>
          <cell r="N51">
            <v>2.1875640887120826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61">
          <cell r="D61">
            <v>753.47916158779606</v>
          </cell>
          <cell r="E61">
            <v>640.52641937163196</v>
          </cell>
          <cell r="F61">
            <v>659.4285869866942</v>
          </cell>
          <cell r="G61">
            <v>678.90098893015158</v>
          </cell>
          <cell r="H61">
            <v>698.96108409136878</v>
          </cell>
          <cell r="I61">
            <v>719.62687158068445</v>
          </cell>
          <cell r="J61">
            <v>740.91690757919082</v>
          </cell>
          <cell r="K61">
            <v>762.85032271741511</v>
          </cell>
          <cell r="L61">
            <v>785.44683999958852</v>
          </cell>
          <cell r="M61">
            <v>808.72679329072298</v>
          </cell>
          <cell r="N61">
            <v>832.71114638426127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D66">
            <v>5.6377617071999993</v>
          </cell>
          <cell r="E66">
            <v>5.7505169413440003</v>
          </cell>
          <cell r="F66">
            <v>5.8655272801708795</v>
          </cell>
          <cell r="G66">
            <v>5.9828378257742969</v>
          </cell>
          <cell r="H66">
            <v>6.1024945822897836</v>
          </cell>
          <cell r="I66">
            <v>6.2245444739355786</v>
          </cell>
          <cell r="J66">
            <v>6.3490353634142913</v>
          </cell>
          <cell r="K66">
            <v>6.4760160706825785</v>
          </cell>
          <cell r="L66">
            <v>6.6055363920962282</v>
          </cell>
          <cell r="M66">
            <v>6.7376471199381509</v>
          </cell>
          <cell r="N66">
            <v>6.8724000623369168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D68">
            <v>2169.1013279397002</v>
          </cell>
          <cell r="E68">
            <v>2386.0114607336704</v>
          </cell>
          <cell r="F68">
            <v>2624.612606807038</v>
          </cell>
          <cell r="G68">
            <v>2887.0738674877416</v>
          </cell>
          <cell r="H68">
            <v>3175.7812542365155</v>
          </cell>
          <cell r="I68">
            <v>3493.3593796601672</v>
          </cell>
          <cell r="J68">
            <v>3842.695317626185</v>
          </cell>
          <cell r="K68">
            <v>4226.9648493888035</v>
          </cell>
          <cell r="L68">
            <v>4649.6613343276849</v>
          </cell>
          <cell r="M68">
            <v>5114.6274677604533</v>
          </cell>
          <cell r="N68">
            <v>5626.0902145364998</v>
          </cell>
        </row>
        <row r="69">
          <cell r="D69">
            <v>27.039767025600003</v>
          </cell>
          <cell r="E69">
            <v>27.310164695856002</v>
          </cell>
          <cell r="F69">
            <v>27.583266342814561</v>
          </cell>
          <cell r="G69">
            <v>27.859099006242708</v>
          </cell>
          <cell r="H69">
            <v>28.137689996305134</v>
          </cell>
          <cell r="I69">
            <v>28.419066896268188</v>
          </cell>
          <cell r="J69">
            <v>28.703257565230871</v>
          </cell>
          <cell r="K69">
            <v>28.990290140883179</v>
          </cell>
          <cell r="L69">
            <v>29.280193042292012</v>
          </cell>
          <cell r="M69">
            <v>29.57299497271493</v>
          </cell>
          <cell r="N69">
            <v>29.86872492244208</v>
          </cell>
        </row>
        <row r="70">
          <cell r="D70">
            <v>543.89095917754855</v>
          </cell>
          <cell r="E70">
            <v>570.05939001501213</v>
          </cell>
          <cell r="F70">
            <v>585.86143207248165</v>
          </cell>
          <cell r="G70">
            <v>602.23170102591735</v>
          </cell>
          <cell r="H70">
            <v>619.20533689887509</v>
          </cell>
          <cell r="I70">
            <v>636.77802361488978</v>
          </cell>
          <cell r="J70">
            <v>655.02600929648997</v>
          </cell>
          <cell r="K70">
            <v>673.96612733977327</v>
          </cell>
          <cell r="L70">
            <v>693.61581829461863</v>
          </cell>
          <cell r="M70">
            <v>714.03315258177827</v>
          </cell>
          <cell r="N70">
            <v>735.25685407932156</v>
          </cell>
        </row>
        <row r="71">
          <cell r="D71">
            <v>104.872871248</v>
          </cell>
          <cell r="E71">
            <v>106.46318498916801</v>
          </cell>
          <cell r="F71">
            <v>108.08023356832146</v>
          </cell>
          <cell r="G71">
            <v>109.72450096785165</v>
          </cell>
          <cell r="H71">
            <v>111.3964803426541</v>
          </cell>
          <cell r="I71">
            <v>113.09667419850707</v>
          </cell>
          <cell r="J71">
            <v>114.82559457396707</v>
          </cell>
          <cell r="K71">
            <v>116.5837632258512</v>
          </cell>
          <cell r="L71">
            <v>118.37171181837705</v>
          </cell>
          <cell r="M71">
            <v>120.18998211603349</v>
          </cell>
          <cell r="N71">
            <v>122.03912618025593</v>
          </cell>
        </row>
        <row r="72">
          <cell r="D72">
            <v>0.97635999999999967</v>
          </cell>
          <cell r="E72">
            <v>0.97635999999999967</v>
          </cell>
          <cell r="F72">
            <v>0.97635999999999967</v>
          </cell>
          <cell r="G72">
            <v>0.97635999999999967</v>
          </cell>
          <cell r="H72">
            <v>0.97635999999999967</v>
          </cell>
          <cell r="I72">
            <v>0.97635999999999967</v>
          </cell>
          <cell r="J72">
            <v>0.97635999999999967</v>
          </cell>
          <cell r="K72">
            <v>0.97635999999999967</v>
          </cell>
          <cell r="L72">
            <v>0.97635999999999967</v>
          </cell>
          <cell r="M72">
            <v>0.97635999999999967</v>
          </cell>
          <cell r="N72">
            <v>0.97635999999999967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105">
          <cell r="D105">
            <v>20325.720987436529</v>
          </cell>
          <cell r="E105">
            <v>21260.674127705541</v>
          </cell>
          <cell r="F105">
            <v>22289.73282259125</v>
          </cell>
          <cell r="G105">
            <v>23383.641310428065</v>
          </cell>
          <cell r="H105">
            <v>24546.130175047387</v>
          </cell>
          <cell r="I105">
            <v>25781.692518526543</v>
          </cell>
          <cell r="J105">
            <v>26985.346535380784</v>
          </cell>
          <cell r="K105">
            <v>28263.667126488865</v>
          </cell>
          <cell r="L105">
            <v>29622.507503035351</v>
          </cell>
          <cell r="M105">
            <v>31068.29697683451</v>
          </cell>
          <cell r="N105">
            <v>32608.034157169543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DTR_x005f_x000d_FAI"/>
      <sheetName val="DTR_x005f_x005f_x005f_x005f_x00"/>
      <sheetName val="DTR_x000d_FAI"/>
      <sheetName val="DTR_x005f_x005f_x00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DTR_x005f_x005f_x005f_x005f_x005f_x005f_x005f_x000a_FAI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  <sheetName val="MeritOrder"/>
      <sheetName val="Monthsur"/>
    </sheetNames>
    <sheetDataSet>
      <sheetData sheetId="0" refreshError="1"/>
      <sheetData sheetId="1" refreshError="1"/>
      <sheetData sheetId="2" refreshError="1">
        <row r="214">
          <cell r="C214" t="str">
            <v>Name of The Unit</v>
          </cell>
          <cell r="D214" t="str">
            <v>Type of the Fuel</v>
          </cell>
          <cell r="E214" t="str">
            <v>Capacity MW</v>
          </cell>
          <cell r="F214" t="str">
            <v>Capacity factor %</v>
          </cell>
          <cell r="G214" t="str">
            <v>Energy Produced  (GWH)</v>
          </cell>
          <cell r="H214" t="str">
            <v>Energy Undespatched (GWH)</v>
          </cell>
        </row>
        <row r="215">
          <cell r="C215" t="str">
            <v>Month</v>
          </cell>
          <cell r="D215" t="str">
            <v>October</v>
          </cell>
        </row>
        <row r="216">
          <cell r="C216" t="str">
            <v>Vijjeswaram -I</v>
          </cell>
          <cell r="D216" t="str">
            <v>Gas</v>
          </cell>
          <cell r="E216">
            <v>97</v>
          </cell>
          <cell r="F216">
            <v>87.3</v>
          </cell>
          <cell r="G216">
            <v>62.98</v>
          </cell>
          <cell r="H216">
            <v>0</v>
          </cell>
        </row>
        <row r="217">
          <cell r="C217" t="str">
            <v>Vijjeswaram -II</v>
          </cell>
          <cell r="D217" t="str">
            <v>Gas</v>
          </cell>
          <cell r="E217">
            <v>166.8</v>
          </cell>
          <cell r="F217">
            <v>87.3</v>
          </cell>
          <cell r="G217">
            <v>108.33</v>
          </cell>
          <cell r="H217">
            <v>0</v>
          </cell>
        </row>
        <row r="218">
          <cell r="C218" t="str">
            <v>Jegurupadu</v>
          </cell>
          <cell r="D218" t="str">
            <v>Gas</v>
          </cell>
          <cell r="E218">
            <v>209.39999999999998</v>
          </cell>
          <cell r="F218">
            <v>87.3</v>
          </cell>
          <cell r="G218">
            <v>136.05000000000001</v>
          </cell>
          <cell r="H218">
            <v>0</v>
          </cell>
        </row>
        <row r="219">
          <cell r="C219" t="str">
            <v>Spectrum</v>
          </cell>
          <cell r="D219" t="str">
            <v>Gas</v>
          </cell>
          <cell r="E219">
            <v>201</v>
          </cell>
          <cell r="F219">
            <v>87.3</v>
          </cell>
          <cell r="G219">
            <v>130.5</v>
          </cell>
          <cell r="H219">
            <v>0</v>
          </cell>
        </row>
        <row r="220">
          <cell r="C220" t="str">
            <v>Kondapalli</v>
          </cell>
          <cell r="D220" t="str">
            <v>Gas</v>
          </cell>
          <cell r="E220">
            <v>339.6</v>
          </cell>
          <cell r="F220">
            <v>87.3</v>
          </cell>
          <cell r="G220">
            <v>220.44</v>
          </cell>
          <cell r="H220">
            <v>0</v>
          </cell>
        </row>
        <row r="221">
          <cell r="C221" t="str">
            <v>Combined Cycle-1</v>
          </cell>
          <cell r="D221" t="str">
            <v>Gas</v>
          </cell>
          <cell r="E221">
            <v>213.4</v>
          </cell>
          <cell r="F221">
            <v>87.3</v>
          </cell>
          <cell r="G221">
            <v>138.56</v>
          </cell>
          <cell r="H221">
            <v>0</v>
          </cell>
        </row>
        <row r="222">
          <cell r="C222" t="str">
            <v>Simhadri</v>
          </cell>
          <cell r="D222" t="str">
            <v>Coal</v>
          </cell>
          <cell r="E222">
            <v>0</v>
          </cell>
          <cell r="F222" t="e">
            <v>#DIV/0!</v>
          </cell>
          <cell r="G222">
            <v>0</v>
          </cell>
          <cell r="H222">
            <v>0</v>
          </cell>
        </row>
        <row r="223">
          <cell r="C223" t="str">
            <v>MAPP</v>
          </cell>
          <cell r="D223" t="str">
            <v>Imports</v>
          </cell>
          <cell r="E223">
            <v>28</v>
          </cell>
          <cell r="F223">
            <v>88.1</v>
          </cell>
          <cell r="G223">
            <v>18.36</v>
          </cell>
          <cell r="H223">
            <v>1.3579583318080068E-2</v>
          </cell>
        </row>
        <row r="224">
          <cell r="C224" t="str">
            <v>Vijayawada</v>
          </cell>
          <cell r="D224" t="str">
            <v>Coal</v>
          </cell>
          <cell r="E224">
            <v>1153.8</v>
          </cell>
          <cell r="F224">
            <v>96.133333333333326</v>
          </cell>
          <cell r="G224">
            <v>825.16</v>
          </cell>
          <cell r="H224">
            <v>0</v>
          </cell>
        </row>
        <row r="225">
          <cell r="C225" t="str">
            <v>Eastren region</v>
          </cell>
          <cell r="D225" t="str">
            <v>Imports</v>
          </cell>
          <cell r="E225">
            <v>400</v>
          </cell>
          <cell r="F225">
            <v>85</v>
          </cell>
          <cell r="G225">
            <v>252.88</v>
          </cell>
          <cell r="H225">
            <v>0</v>
          </cell>
        </row>
        <row r="226">
          <cell r="C226" t="str">
            <v>Nyveli Lignite</v>
          </cell>
          <cell r="D226" t="str">
            <v>Imports</v>
          </cell>
          <cell r="E226">
            <v>277</v>
          </cell>
          <cell r="F226">
            <v>87.1</v>
          </cell>
          <cell r="G226">
            <v>179.58</v>
          </cell>
          <cell r="H226">
            <v>9.8698833376516859E-2</v>
          </cell>
        </row>
        <row r="227">
          <cell r="C227" t="str">
            <v>Kothagudem -D</v>
          </cell>
          <cell r="D227" t="str">
            <v>Coal</v>
          </cell>
          <cell r="E227">
            <v>457.6</v>
          </cell>
          <cell r="F227">
            <v>95.6</v>
          </cell>
          <cell r="G227">
            <v>325.39</v>
          </cell>
          <cell r="H227">
            <v>0</v>
          </cell>
        </row>
        <row r="228">
          <cell r="C228" t="str">
            <v>Ramagundam-B</v>
          </cell>
          <cell r="D228" t="str">
            <v>Coal</v>
          </cell>
          <cell r="E228">
            <v>56.8</v>
          </cell>
          <cell r="F228">
            <v>91.5</v>
          </cell>
          <cell r="G228">
            <v>38.619999999999997</v>
          </cell>
          <cell r="H228">
            <v>0</v>
          </cell>
        </row>
        <row r="229">
          <cell r="C229" t="str">
            <v xml:space="preserve">NTPC </v>
          </cell>
          <cell r="D229" t="str">
            <v>Imports</v>
          </cell>
          <cell r="E229">
            <v>300</v>
          </cell>
          <cell r="F229">
            <v>76.900000000000006</v>
          </cell>
          <cell r="G229">
            <v>171.74</v>
          </cell>
          <cell r="H229">
            <v>6.0154746423926895</v>
          </cell>
        </row>
        <row r="230">
          <cell r="C230" t="str">
            <v xml:space="preserve">NTPC </v>
          </cell>
          <cell r="D230" t="str">
            <v>Imports</v>
          </cell>
          <cell r="E230">
            <v>280</v>
          </cell>
          <cell r="F230">
            <v>71.2</v>
          </cell>
          <cell r="G230">
            <v>148.28</v>
          </cell>
          <cell r="H230">
            <v>17.480271837622325</v>
          </cell>
        </row>
        <row r="231">
          <cell r="C231" t="str">
            <v>Kothagudem-A</v>
          </cell>
          <cell r="D231" t="str">
            <v>Coal</v>
          </cell>
          <cell r="E231">
            <v>217.2</v>
          </cell>
          <cell r="F231">
            <v>38.825000000000003</v>
          </cell>
          <cell r="G231">
            <v>62.76</v>
          </cell>
          <cell r="H231">
            <v>66.558737926593665</v>
          </cell>
        </row>
        <row r="232">
          <cell r="C232" t="str">
            <v>Kothagudem-C</v>
          </cell>
          <cell r="D232" t="str">
            <v>Coal</v>
          </cell>
          <cell r="E232">
            <v>195</v>
          </cell>
          <cell r="F232">
            <v>18.5</v>
          </cell>
          <cell r="G232">
            <v>26.84</v>
          </cell>
          <cell r="H232">
            <v>103.73297297297296</v>
          </cell>
        </row>
        <row r="233">
          <cell r="C233" t="str">
            <v>Kothagudem-B</v>
          </cell>
          <cell r="D233" t="str">
            <v>Coal</v>
          </cell>
          <cell r="E233">
            <v>193</v>
          </cell>
          <cell r="F233">
            <v>7.75</v>
          </cell>
          <cell r="G233">
            <v>11.14</v>
          </cell>
          <cell r="H233">
            <v>113.05303225806455</v>
          </cell>
        </row>
        <row r="234">
          <cell r="C234" t="str">
            <v>Rayalaseema</v>
          </cell>
          <cell r="D234" t="str">
            <v>Coal</v>
          </cell>
          <cell r="E234">
            <v>374.6</v>
          </cell>
          <cell r="F234">
            <v>2.2000000000000002</v>
          </cell>
          <cell r="G234">
            <v>6.1</v>
          </cell>
          <cell r="H234">
            <v>243.44545454545451</v>
          </cell>
        </row>
        <row r="235">
          <cell r="C235" t="str">
            <v>Nellore</v>
          </cell>
          <cell r="D235" t="str">
            <v>Coal</v>
          </cell>
          <cell r="E235">
            <v>25.1</v>
          </cell>
          <cell r="F235">
            <v>0.7</v>
          </cell>
          <cell r="G235">
            <v>0.14000000000000001</v>
          </cell>
          <cell r="H235">
            <v>7.8600000000000021</v>
          </cell>
        </row>
        <row r="236">
          <cell r="C236" t="str">
            <v>PumpedGeneration</v>
          </cell>
          <cell r="D236" t="str">
            <v>Pumped</v>
          </cell>
          <cell r="E236">
            <v>0</v>
          </cell>
          <cell r="F236" t="e">
            <v>#DIV/0!</v>
          </cell>
          <cell r="G236">
            <v>0</v>
          </cell>
          <cell r="H236">
            <v>0</v>
          </cell>
        </row>
        <row r="237">
          <cell r="C237" t="str">
            <v>Pumped Energy</v>
          </cell>
          <cell r="D237" t="str">
            <v>Pumped</v>
          </cell>
          <cell r="E237">
            <v>0</v>
          </cell>
          <cell r="F237" t="e">
            <v>#DIV/0!</v>
          </cell>
          <cell r="G237">
            <v>0</v>
          </cell>
          <cell r="H237">
            <v>0</v>
          </cell>
        </row>
        <row r="238">
          <cell r="C238" t="str">
            <v xml:space="preserve">Vizag </v>
          </cell>
          <cell r="D238" t="str">
            <v>Captive</v>
          </cell>
          <cell r="E238">
            <v>259.30000000000007</v>
          </cell>
          <cell r="F238">
            <v>41.8</v>
          </cell>
          <cell r="G238">
            <v>83.16</v>
          </cell>
          <cell r="H238">
            <v>2.387368421052642</v>
          </cell>
        </row>
        <row r="239">
          <cell r="C239" t="str">
            <v>Coal</v>
          </cell>
          <cell r="D239" t="str">
            <v>Captive</v>
          </cell>
          <cell r="E239">
            <v>206.70000000000002</v>
          </cell>
          <cell r="F239">
            <v>40.635294117647064</v>
          </cell>
          <cell r="G239">
            <v>63.569999999999993</v>
          </cell>
          <cell r="H239">
            <v>3.6993543717428992</v>
          </cell>
        </row>
        <row r="240">
          <cell r="C240" t="str">
            <v>Diesel</v>
          </cell>
          <cell r="D240" t="str">
            <v>Captive</v>
          </cell>
          <cell r="E240">
            <v>553.8999999999993</v>
          </cell>
          <cell r="F240">
            <v>8.4090909090909119E-2</v>
          </cell>
          <cell r="G240">
            <v>0.4700000000000002</v>
          </cell>
          <cell r="H240">
            <v>239.86513513513515</v>
          </cell>
        </row>
        <row r="241">
          <cell r="C241" t="str">
            <v>Gas</v>
          </cell>
          <cell r="D241" t="str">
            <v>Captive</v>
          </cell>
          <cell r="E241">
            <v>99</v>
          </cell>
          <cell r="F241">
            <v>7.15</v>
          </cell>
          <cell r="G241">
            <v>6.1499999999999995</v>
          </cell>
          <cell r="H241">
            <v>30.836013986013981</v>
          </cell>
        </row>
        <row r="242">
          <cell r="C242" t="str">
            <v>Residue</v>
          </cell>
          <cell r="D242" t="str">
            <v>Captive</v>
          </cell>
          <cell r="E242">
            <v>0</v>
          </cell>
          <cell r="F242" t="e">
            <v>#DIV/0!</v>
          </cell>
          <cell r="G242">
            <v>0</v>
          </cell>
          <cell r="H242">
            <v>0</v>
          </cell>
        </row>
        <row r="243">
          <cell r="C243" t="str">
            <v>Kaiga</v>
          </cell>
          <cell r="D243" t="str">
            <v>Imports</v>
          </cell>
          <cell r="E243">
            <v>115</v>
          </cell>
          <cell r="F243">
            <v>0.6</v>
          </cell>
          <cell r="G243">
            <v>0.49</v>
          </cell>
          <cell r="H243">
            <v>28.082729838709682</v>
          </cell>
        </row>
        <row r="244">
          <cell r="C244" t="e">
            <v>#N/A</v>
          </cell>
          <cell r="D244" t="e">
            <v>#N/A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C245" t="e">
            <v>#N/A</v>
          </cell>
          <cell r="D245" t="e">
            <v>#N/A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</row>
        <row r="246">
          <cell r="C246" t="e">
            <v>#N/A</v>
          </cell>
          <cell r="D246" t="e">
            <v>#N/A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</row>
        <row r="247">
          <cell r="C247" t="e">
            <v>#N/A</v>
          </cell>
          <cell r="D247" t="e">
            <v>#N/A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C248" t="e">
            <v>#N/A</v>
          </cell>
          <cell r="D248" t="e">
            <v>#N/A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</row>
        <row r="249">
          <cell r="C249" t="e">
            <v>#N/A</v>
          </cell>
          <cell r="D249" t="e">
            <v>#N/A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0">
          <cell r="C250" t="e">
            <v>#N/A</v>
          </cell>
          <cell r="D250" t="e">
            <v>#N/A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</row>
        <row r="251">
          <cell r="C251" t="e">
            <v>#N/A</v>
          </cell>
          <cell r="D251" t="e">
            <v>#N/A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C252" t="e">
            <v>#N/A</v>
          </cell>
          <cell r="D252" t="e">
            <v>#N/A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</row>
        <row r="253">
          <cell r="C253" t="e">
            <v>#N/A</v>
          </cell>
          <cell r="D253" t="e">
            <v>#N/A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C254" t="e">
            <v>#N/A</v>
          </cell>
          <cell r="D254" t="e">
            <v>#N/A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5">
          <cell r="C255" t="str">
            <v>Name of The Unit</v>
          </cell>
          <cell r="D255" t="str">
            <v>Type of the Fuel</v>
          </cell>
          <cell r="E255" t="str">
            <v>Capacity MW</v>
          </cell>
          <cell r="F255" t="str">
            <v>Capacity factor %</v>
          </cell>
          <cell r="G255" t="str">
            <v>Energy Produced  (GWH)</v>
          </cell>
          <cell r="H255" t="str">
            <v>Energy Undespatched (GWH)</v>
          </cell>
        </row>
        <row r="256">
          <cell r="C256" t="str">
            <v>Month</v>
          </cell>
          <cell r="D256" t="str">
            <v>September</v>
          </cell>
        </row>
        <row r="257">
          <cell r="C257" t="str">
            <v>Vijjeswaram -I</v>
          </cell>
          <cell r="D257">
            <v>87</v>
          </cell>
          <cell r="E257">
            <v>48.5</v>
          </cell>
          <cell r="F257">
            <v>87.3</v>
          </cell>
          <cell r="G257">
            <v>30.48</v>
          </cell>
          <cell r="H257">
            <v>0</v>
          </cell>
        </row>
        <row r="258">
          <cell r="C258" t="str">
            <v>Vijjeswaram -II</v>
          </cell>
          <cell r="D258">
            <v>87</v>
          </cell>
          <cell r="E258">
            <v>166.8</v>
          </cell>
          <cell r="F258">
            <v>87.3</v>
          </cell>
          <cell r="G258">
            <v>104.84</v>
          </cell>
          <cell r="H258">
            <v>0</v>
          </cell>
        </row>
        <row r="259">
          <cell r="C259" t="str">
            <v>Jegurupadu</v>
          </cell>
          <cell r="D259">
            <v>87</v>
          </cell>
          <cell r="E259">
            <v>209.39999999999998</v>
          </cell>
          <cell r="F259">
            <v>87.3</v>
          </cell>
          <cell r="G259">
            <v>131.64000000000001</v>
          </cell>
          <cell r="H259">
            <v>0</v>
          </cell>
        </row>
        <row r="260">
          <cell r="C260" t="str">
            <v>Spectrum</v>
          </cell>
          <cell r="D260">
            <v>87</v>
          </cell>
          <cell r="E260">
            <v>201</v>
          </cell>
          <cell r="F260">
            <v>87.3</v>
          </cell>
          <cell r="G260">
            <v>126.27000000000001</v>
          </cell>
          <cell r="H260">
            <v>0</v>
          </cell>
        </row>
        <row r="261">
          <cell r="C261" t="str">
            <v>Kondapalli</v>
          </cell>
          <cell r="D261">
            <v>87</v>
          </cell>
          <cell r="E261">
            <v>339.6</v>
          </cell>
          <cell r="F261">
            <v>87.3</v>
          </cell>
          <cell r="G261">
            <v>213.32</v>
          </cell>
          <cell r="H261">
            <v>0</v>
          </cell>
        </row>
        <row r="262">
          <cell r="C262" t="str">
            <v>Combined Cycle-1</v>
          </cell>
          <cell r="D262">
            <v>87</v>
          </cell>
          <cell r="E262">
            <v>213.4</v>
          </cell>
          <cell r="F262">
            <v>87.3</v>
          </cell>
          <cell r="G262">
            <v>134.09</v>
          </cell>
          <cell r="H262">
            <v>0</v>
          </cell>
        </row>
        <row r="263">
          <cell r="C263" t="str">
            <v>Simhadri</v>
          </cell>
          <cell r="D263">
            <v>90</v>
          </cell>
          <cell r="E263">
            <v>0</v>
          </cell>
          <cell r="F263" t="e">
            <v>#DIV/0!</v>
          </cell>
          <cell r="G263">
            <v>0</v>
          </cell>
          <cell r="H263">
            <v>0</v>
          </cell>
        </row>
        <row r="264">
          <cell r="C264" t="str">
            <v>MAPP</v>
          </cell>
          <cell r="D264">
            <v>90</v>
          </cell>
          <cell r="E264">
            <v>28</v>
          </cell>
          <cell r="F264">
            <v>81</v>
          </cell>
          <cell r="G264">
            <v>16.329999999999998</v>
          </cell>
          <cell r="H264">
            <v>6.0481481481495791E-3</v>
          </cell>
        </row>
        <row r="265">
          <cell r="C265" t="str">
            <v>Vijayawada</v>
          </cell>
          <cell r="D265">
            <v>94.76</v>
          </cell>
          <cell r="E265">
            <v>1153.8</v>
          </cell>
          <cell r="F265">
            <v>96.133333333333326</v>
          </cell>
          <cell r="G265">
            <v>798.55000000000007</v>
          </cell>
          <cell r="H265">
            <v>0</v>
          </cell>
        </row>
        <row r="266">
          <cell r="C266" t="str">
            <v>Eastren region</v>
          </cell>
          <cell r="D266">
            <v>85</v>
          </cell>
          <cell r="E266">
            <v>400</v>
          </cell>
          <cell r="F266">
            <v>85</v>
          </cell>
          <cell r="G266">
            <v>244.84</v>
          </cell>
          <cell r="H266">
            <v>2.4484000000057904E-2</v>
          </cell>
        </row>
        <row r="267">
          <cell r="C267" t="str">
            <v>Nyveli Lignite</v>
          </cell>
          <cell r="D267">
            <v>96</v>
          </cell>
          <cell r="E267">
            <v>277</v>
          </cell>
          <cell r="F267">
            <v>82.7</v>
          </cell>
          <cell r="G267">
            <v>164.91</v>
          </cell>
          <cell r="H267">
            <v>0</v>
          </cell>
        </row>
        <row r="268">
          <cell r="C268" t="str">
            <v>Kothagudem -D</v>
          </cell>
          <cell r="D268">
            <v>85</v>
          </cell>
          <cell r="E268">
            <v>457.6</v>
          </cell>
          <cell r="F268">
            <v>89.1</v>
          </cell>
          <cell r="G268">
            <v>293.59000000000003</v>
          </cell>
          <cell r="H268">
            <v>0</v>
          </cell>
        </row>
        <row r="269">
          <cell r="C269" t="str">
            <v>Ramagundam-B</v>
          </cell>
          <cell r="D269">
            <v>85</v>
          </cell>
          <cell r="E269">
            <v>56.8</v>
          </cell>
          <cell r="F269">
            <v>90.1</v>
          </cell>
          <cell r="G269">
            <v>36.81</v>
          </cell>
          <cell r="H269">
            <v>0</v>
          </cell>
        </row>
        <row r="270">
          <cell r="C270" t="str">
            <v xml:space="preserve">NTPC </v>
          </cell>
          <cell r="D270">
            <v>80</v>
          </cell>
          <cell r="E270">
            <v>300</v>
          </cell>
          <cell r="F270">
            <v>50.8</v>
          </cell>
          <cell r="G270">
            <v>109.8</v>
          </cell>
          <cell r="H270">
            <v>41.882503937007854</v>
          </cell>
        </row>
        <row r="271">
          <cell r="C271" t="str">
            <v xml:space="preserve">NTPC </v>
          </cell>
          <cell r="D271">
            <v>80</v>
          </cell>
          <cell r="E271">
            <v>280</v>
          </cell>
          <cell r="F271">
            <v>20.2</v>
          </cell>
          <cell r="G271">
            <v>40.64</v>
          </cell>
          <cell r="H271">
            <v>100.54845676567653</v>
          </cell>
        </row>
        <row r="272">
          <cell r="C272" t="str">
            <v>Kothagudem-A</v>
          </cell>
          <cell r="D272">
            <v>80</v>
          </cell>
          <cell r="E272">
            <v>162.89999999999998</v>
          </cell>
          <cell r="F272">
            <v>8.6</v>
          </cell>
          <cell r="G272">
            <v>10.129999999999999</v>
          </cell>
          <cell r="H272">
            <v>84.102558139534878</v>
          </cell>
        </row>
        <row r="273">
          <cell r="C273" t="str">
            <v>Kothagudem-C</v>
          </cell>
          <cell r="D273">
            <v>90</v>
          </cell>
          <cell r="E273">
            <v>195</v>
          </cell>
          <cell r="F273">
            <v>4.5999999999999996</v>
          </cell>
          <cell r="G273">
            <v>6.49</v>
          </cell>
          <cell r="H273">
            <v>120.48826086956522</v>
          </cell>
        </row>
        <row r="274">
          <cell r="C274" t="str">
            <v>Kothagudem-B</v>
          </cell>
          <cell r="D274">
            <v>86.4</v>
          </cell>
          <cell r="E274">
            <v>193</v>
          </cell>
          <cell r="F274">
            <v>2.2999999999999998</v>
          </cell>
          <cell r="G274">
            <v>3.2199999999999998</v>
          </cell>
          <cell r="H274">
            <v>117.74000000000002</v>
          </cell>
        </row>
        <row r="275">
          <cell r="C275" t="str">
            <v>Rayalaseema</v>
          </cell>
          <cell r="D275">
            <v>90</v>
          </cell>
          <cell r="E275">
            <v>374.6</v>
          </cell>
          <cell r="F275">
            <v>0.75</v>
          </cell>
          <cell r="G275">
            <v>2.1</v>
          </cell>
          <cell r="H275">
            <v>249.9</v>
          </cell>
        </row>
        <row r="276">
          <cell r="C276" t="str">
            <v>Nellore</v>
          </cell>
          <cell r="D276">
            <v>40</v>
          </cell>
          <cell r="E276">
            <v>0</v>
          </cell>
          <cell r="F276" t="e">
            <v>#DIV/0!</v>
          </cell>
          <cell r="G276">
            <v>0</v>
          </cell>
          <cell r="H276">
            <v>0</v>
          </cell>
        </row>
        <row r="277">
          <cell r="C277" t="str">
            <v>PumpedGeneration</v>
          </cell>
          <cell r="D277">
            <v>0</v>
          </cell>
          <cell r="E277">
            <v>0</v>
          </cell>
          <cell r="F277" t="e">
            <v>#DIV/0!</v>
          </cell>
          <cell r="G277">
            <v>0</v>
          </cell>
          <cell r="H277">
            <v>0</v>
          </cell>
        </row>
        <row r="278">
          <cell r="C278" t="str">
            <v>Pumped Energy</v>
          </cell>
          <cell r="D278">
            <v>0</v>
          </cell>
          <cell r="E278">
            <v>0</v>
          </cell>
          <cell r="F278" t="e">
            <v>#DIV/0!</v>
          </cell>
          <cell r="G278">
            <v>0</v>
          </cell>
          <cell r="H278">
            <v>0</v>
          </cell>
        </row>
        <row r="279">
          <cell r="C279" t="str">
            <v xml:space="preserve">Vizag </v>
          </cell>
          <cell r="D279">
            <v>43</v>
          </cell>
          <cell r="E279">
            <v>205.60000000000002</v>
          </cell>
          <cell r="F279">
            <v>41.542857142857144</v>
          </cell>
          <cell r="G279">
            <v>63.620000000000005</v>
          </cell>
          <cell r="H279">
            <v>2.2315130674002717</v>
          </cell>
        </row>
        <row r="280">
          <cell r="C280" t="str">
            <v>Coal</v>
          </cell>
          <cell r="D280">
            <v>43</v>
          </cell>
          <cell r="E280">
            <v>206.70000000000002</v>
          </cell>
          <cell r="F280">
            <v>40.635294117647064</v>
          </cell>
          <cell r="G280">
            <v>61.459999999999987</v>
          </cell>
          <cell r="H280">
            <v>3.576566299942094</v>
          </cell>
        </row>
        <row r="281">
          <cell r="C281" t="str">
            <v>Diesel</v>
          </cell>
          <cell r="D281">
            <v>43</v>
          </cell>
          <cell r="E281">
            <v>553.8999999999993</v>
          </cell>
          <cell r="F281">
            <v>1.5909090909090907E-2</v>
          </cell>
          <cell r="G281">
            <v>0.14000000000000001</v>
          </cell>
          <cell r="H281">
            <v>378.2600000000001</v>
          </cell>
        </row>
        <row r="282">
          <cell r="C282" t="str">
            <v>Gas</v>
          </cell>
          <cell r="D282">
            <v>43</v>
          </cell>
          <cell r="E282">
            <v>99</v>
          </cell>
          <cell r="F282">
            <v>2.1750000000000003</v>
          </cell>
          <cell r="G282">
            <v>1.73</v>
          </cell>
          <cell r="H282">
            <v>32.47229885057471</v>
          </cell>
        </row>
        <row r="283">
          <cell r="C283" t="str">
            <v>Residue</v>
          </cell>
          <cell r="D283">
            <v>43</v>
          </cell>
          <cell r="E283">
            <v>53.5</v>
          </cell>
          <cell r="F283">
            <v>0.7</v>
          </cell>
          <cell r="G283">
            <v>0.27</v>
          </cell>
          <cell r="H283">
            <v>16.315714285714289</v>
          </cell>
        </row>
        <row r="284">
          <cell r="C284" t="str">
            <v>Kaiga</v>
          </cell>
          <cell r="D284">
            <v>35</v>
          </cell>
          <cell r="E284">
            <v>115</v>
          </cell>
          <cell r="F284">
            <v>0.2</v>
          </cell>
          <cell r="G284">
            <v>0.17</v>
          </cell>
          <cell r="H284">
            <v>29.582975000000001</v>
          </cell>
        </row>
        <row r="285">
          <cell r="C285" t="e">
            <v>#N/A</v>
          </cell>
          <cell r="D285" t="e">
            <v>#N/A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</row>
        <row r="286">
          <cell r="C286" t="e">
            <v>#N/A</v>
          </cell>
          <cell r="D286" t="e">
            <v>#N/A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</row>
        <row r="287">
          <cell r="C287" t="e">
            <v>#N/A</v>
          </cell>
          <cell r="D287" t="e">
            <v>#N/A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C288" t="e">
            <v>#N/A</v>
          </cell>
          <cell r="D288" t="e">
            <v>#N/A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</row>
        <row r="289">
          <cell r="C289" t="e">
            <v>#N/A</v>
          </cell>
          <cell r="D289" t="e">
            <v>#N/A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C290" t="e">
            <v>#N/A</v>
          </cell>
          <cell r="D290" t="e">
            <v>#N/A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</row>
        <row r="291">
          <cell r="C291" t="e">
            <v>#N/A</v>
          </cell>
          <cell r="D291" t="e">
            <v>#N/A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C292" t="e">
            <v>#N/A</v>
          </cell>
          <cell r="D292" t="e">
            <v>#N/A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C293" t="e">
            <v>#N/A</v>
          </cell>
          <cell r="D293" t="e">
            <v>#N/A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</row>
        <row r="294">
          <cell r="C294" t="e">
            <v>#N/A</v>
          </cell>
          <cell r="D294" t="e">
            <v>#N/A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</row>
        <row r="295">
          <cell r="C295" t="e">
            <v>#N/A</v>
          </cell>
          <cell r="D295" t="e">
            <v>#N/A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</row>
        <row r="296">
          <cell r="C296" t="str">
            <v>Name of The Unit</v>
          </cell>
          <cell r="D296" t="str">
            <v>Type of the Fuel</v>
          </cell>
          <cell r="E296" t="str">
            <v>Capacity MW</v>
          </cell>
          <cell r="F296" t="str">
            <v>Capacity factor %</v>
          </cell>
          <cell r="G296" t="str">
            <v>Energy Produced  (GWH)</v>
          </cell>
          <cell r="H296" t="str">
            <v>Energy Undespatched (GWH)</v>
          </cell>
        </row>
        <row r="297">
          <cell r="C297" t="str">
            <v>Month</v>
          </cell>
          <cell r="D297" t="str">
            <v>August</v>
          </cell>
        </row>
        <row r="298">
          <cell r="C298" t="str">
            <v>Vijjeswaram -I</v>
          </cell>
          <cell r="D298" t="str">
            <v>Gas</v>
          </cell>
          <cell r="E298">
            <v>48.5</v>
          </cell>
          <cell r="F298">
            <v>87.3</v>
          </cell>
          <cell r="G298">
            <v>31.49</v>
          </cell>
          <cell r="H298">
            <v>0</v>
          </cell>
        </row>
        <row r="299">
          <cell r="C299" t="str">
            <v>Vijjeswaram -II</v>
          </cell>
          <cell r="D299" t="str">
            <v>Gas</v>
          </cell>
          <cell r="E299">
            <v>0</v>
          </cell>
          <cell r="F299" t="e">
            <v>#DIV/0!</v>
          </cell>
          <cell r="G299">
            <v>0</v>
          </cell>
          <cell r="H299">
            <v>0</v>
          </cell>
        </row>
        <row r="300">
          <cell r="C300" t="str">
            <v>Jegurupadu</v>
          </cell>
          <cell r="D300" t="str">
            <v>Gas</v>
          </cell>
          <cell r="E300">
            <v>139.6</v>
          </cell>
          <cell r="F300">
            <v>87.3</v>
          </cell>
          <cell r="G300">
            <v>90.7</v>
          </cell>
          <cell r="H300">
            <v>0</v>
          </cell>
        </row>
        <row r="301">
          <cell r="C301" t="str">
            <v>Spectrum</v>
          </cell>
          <cell r="D301" t="str">
            <v>Gas</v>
          </cell>
          <cell r="E301">
            <v>67</v>
          </cell>
          <cell r="F301">
            <v>87.3</v>
          </cell>
          <cell r="G301">
            <v>43.5</v>
          </cell>
          <cell r="H301">
            <v>0</v>
          </cell>
        </row>
        <row r="302">
          <cell r="C302" t="str">
            <v>Kondapalli</v>
          </cell>
          <cell r="D302" t="str">
            <v>Gas</v>
          </cell>
          <cell r="E302">
            <v>169.8</v>
          </cell>
          <cell r="F302">
            <v>87.3</v>
          </cell>
          <cell r="G302">
            <v>110.22</v>
          </cell>
          <cell r="H302">
            <v>0</v>
          </cell>
        </row>
        <row r="303">
          <cell r="C303" t="str">
            <v>Combined Cycle-1</v>
          </cell>
          <cell r="D303" t="str">
            <v>Gas</v>
          </cell>
          <cell r="E303">
            <v>0</v>
          </cell>
          <cell r="F303" t="e">
            <v>#DIV/0!</v>
          </cell>
          <cell r="G303">
            <v>0</v>
          </cell>
          <cell r="H303">
            <v>0</v>
          </cell>
        </row>
        <row r="304">
          <cell r="C304" t="str">
            <v>Simhadri</v>
          </cell>
          <cell r="D304" t="str">
            <v>Coal</v>
          </cell>
          <cell r="E304">
            <v>0</v>
          </cell>
          <cell r="F304" t="e">
            <v>#DIV/0!</v>
          </cell>
          <cell r="G304">
            <v>0</v>
          </cell>
          <cell r="H304">
            <v>0</v>
          </cell>
        </row>
        <row r="305">
          <cell r="C305" t="str">
            <v>MAPP</v>
          </cell>
          <cell r="D305" t="str">
            <v>Imports</v>
          </cell>
          <cell r="E305">
            <v>28</v>
          </cell>
          <cell r="F305">
            <v>73.7</v>
          </cell>
          <cell r="G305">
            <v>15.36</v>
          </cell>
          <cell r="H305">
            <v>1.1160152317589933E-2</v>
          </cell>
        </row>
        <row r="306">
          <cell r="C306" t="str">
            <v>Vijayawada</v>
          </cell>
          <cell r="D306" t="str">
            <v>Coal</v>
          </cell>
          <cell r="E306">
            <v>576.90000000000009</v>
          </cell>
          <cell r="F306">
            <v>95.866666666666674</v>
          </cell>
          <cell r="G306">
            <v>411.41999999999996</v>
          </cell>
          <cell r="H306">
            <v>0</v>
          </cell>
        </row>
        <row r="307">
          <cell r="C307" t="str">
            <v>Eastren region</v>
          </cell>
          <cell r="D307" t="str">
            <v>Imports</v>
          </cell>
          <cell r="E307">
            <v>400</v>
          </cell>
          <cell r="F307">
            <v>85</v>
          </cell>
          <cell r="G307">
            <v>252.88</v>
          </cell>
          <cell r="H307">
            <v>0</v>
          </cell>
        </row>
        <row r="308">
          <cell r="C308" t="str">
            <v>Nyveli Lignite</v>
          </cell>
          <cell r="D308" t="str">
            <v>Imports</v>
          </cell>
          <cell r="E308">
            <v>277</v>
          </cell>
          <cell r="F308">
            <v>92.7</v>
          </cell>
          <cell r="G308">
            <v>191</v>
          </cell>
          <cell r="H308">
            <v>0</v>
          </cell>
        </row>
        <row r="309">
          <cell r="C309" t="str">
            <v>Kothagudem -D</v>
          </cell>
          <cell r="D309" t="str">
            <v>Coal</v>
          </cell>
          <cell r="E309">
            <v>228.8</v>
          </cell>
          <cell r="F309">
            <v>96.6</v>
          </cell>
          <cell r="G309">
            <v>164.38</v>
          </cell>
          <cell r="H309">
            <v>0</v>
          </cell>
        </row>
        <row r="310">
          <cell r="C310" t="str">
            <v>Ramagundam-B</v>
          </cell>
          <cell r="D310" t="str">
            <v>Coal</v>
          </cell>
          <cell r="E310">
            <v>56.8</v>
          </cell>
          <cell r="F310">
            <v>91.2</v>
          </cell>
          <cell r="G310">
            <v>38.520000000000003</v>
          </cell>
          <cell r="H310">
            <v>0</v>
          </cell>
        </row>
        <row r="311">
          <cell r="C311" t="str">
            <v xml:space="preserve">NTPC </v>
          </cell>
          <cell r="D311" t="str">
            <v>Imports</v>
          </cell>
          <cell r="E311">
            <v>300</v>
          </cell>
          <cell r="F311">
            <v>49.2</v>
          </cell>
          <cell r="G311">
            <v>109.77</v>
          </cell>
          <cell r="H311">
            <v>28.932297403619188</v>
          </cell>
        </row>
        <row r="312">
          <cell r="C312" t="str">
            <v xml:space="preserve">NTPC </v>
          </cell>
          <cell r="D312" t="str">
            <v>Imports</v>
          </cell>
          <cell r="E312">
            <v>280</v>
          </cell>
          <cell r="F312">
            <v>45.2</v>
          </cell>
          <cell r="G312">
            <v>94.1</v>
          </cell>
          <cell r="H312">
            <v>35.324436197544941</v>
          </cell>
        </row>
        <row r="313">
          <cell r="C313" t="str">
            <v>Kothagudem-A</v>
          </cell>
          <cell r="D313" t="str">
            <v>Coal</v>
          </cell>
          <cell r="E313">
            <v>108.6</v>
          </cell>
          <cell r="F313">
            <v>19.100000000000001</v>
          </cell>
          <cell r="G313">
            <v>15.419999999999998</v>
          </cell>
          <cell r="H313">
            <v>49.166387434554963</v>
          </cell>
        </row>
        <row r="314">
          <cell r="C314" t="str">
            <v>Kothagudem-C</v>
          </cell>
          <cell r="D314" t="str">
            <v>Coal</v>
          </cell>
          <cell r="E314">
            <v>97.5</v>
          </cell>
          <cell r="F314">
            <v>11</v>
          </cell>
          <cell r="G314">
            <v>8.01</v>
          </cell>
          <cell r="H314">
            <v>57.526363636363634</v>
          </cell>
        </row>
        <row r="315">
          <cell r="C315" t="str">
            <v>Kothagudem-B</v>
          </cell>
          <cell r="D315" t="str">
            <v>Coal</v>
          </cell>
          <cell r="E315">
            <v>96.5</v>
          </cell>
          <cell r="F315">
            <v>4.9000000000000004</v>
          </cell>
          <cell r="G315">
            <v>3.51</v>
          </cell>
          <cell r="H315">
            <v>58.380612244897961</v>
          </cell>
        </row>
        <row r="316">
          <cell r="C316" t="str">
            <v>Rayalaseema</v>
          </cell>
          <cell r="D316" t="str">
            <v>Coal</v>
          </cell>
          <cell r="E316">
            <v>187.3</v>
          </cell>
          <cell r="F316">
            <v>1.5</v>
          </cell>
          <cell r="G316">
            <v>2.06</v>
          </cell>
          <cell r="H316">
            <v>121.54</v>
          </cell>
        </row>
        <row r="317">
          <cell r="C317" t="str">
            <v>Nellore</v>
          </cell>
          <cell r="D317" t="str">
            <v>Coal</v>
          </cell>
          <cell r="E317">
            <v>25.1</v>
          </cell>
          <cell r="F317">
            <v>0.4</v>
          </cell>
          <cell r="G317">
            <v>0.08</v>
          </cell>
          <cell r="H317">
            <v>7.92</v>
          </cell>
        </row>
        <row r="318">
          <cell r="C318" t="str">
            <v>PumpedGeneration</v>
          </cell>
          <cell r="D318" t="str">
            <v>Pumped</v>
          </cell>
          <cell r="E318">
            <v>0</v>
          </cell>
          <cell r="F318" t="e">
            <v>#DIV/0!</v>
          </cell>
          <cell r="G318">
            <v>0</v>
          </cell>
          <cell r="H318">
            <v>0</v>
          </cell>
        </row>
        <row r="319">
          <cell r="C319" t="str">
            <v>Pumped Energy</v>
          </cell>
          <cell r="D319" t="str">
            <v>Pumped</v>
          </cell>
          <cell r="E319">
            <v>0</v>
          </cell>
          <cell r="F319" t="e">
            <v>#DIV/0!</v>
          </cell>
          <cell r="G319">
            <v>0</v>
          </cell>
          <cell r="H319">
            <v>0</v>
          </cell>
        </row>
        <row r="320">
          <cell r="C320" t="str">
            <v xml:space="preserve">Vizag </v>
          </cell>
          <cell r="D320" t="str">
            <v>Captive</v>
          </cell>
          <cell r="E320">
            <v>205.60000000000002</v>
          </cell>
          <cell r="F320">
            <v>41.542857142857144</v>
          </cell>
          <cell r="G320">
            <v>65.73</v>
          </cell>
          <cell r="H320">
            <v>2.3055226960109962</v>
          </cell>
        </row>
        <row r="321">
          <cell r="C321" t="str">
            <v>Coal</v>
          </cell>
          <cell r="D321" t="str">
            <v>Captive</v>
          </cell>
          <cell r="E321">
            <v>233.60000000000002</v>
          </cell>
          <cell r="F321">
            <v>40.800000000000004</v>
          </cell>
          <cell r="G321">
            <v>72.289999999999992</v>
          </cell>
          <cell r="H321">
            <v>3.8979901960784105</v>
          </cell>
        </row>
        <row r="322">
          <cell r="C322" t="str">
            <v>Diesel</v>
          </cell>
          <cell r="D322" t="str">
            <v>Captive</v>
          </cell>
          <cell r="E322">
            <v>553.8999999999993</v>
          </cell>
          <cell r="F322">
            <v>9.0909090909090922E-3</v>
          </cell>
          <cell r="G322">
            <v>0.10999999999999999</v>
          </cell>
          <cell r="H322">
            <v>520.18999999999983</v>
          </cell>
        </row>
        <row r="323">
          <cell r="C323" t="str">
            <v>Gas</v>
          </cell>
          <cell r="D323" t="str">
            <v>Captive</v>
          </cell>
          <cell r="E323">
            <v>99</v>
          </cell>
          <cell r="F323">
            <v>4.4749999999999996</v>
          </cell>
          <cell r="G323">
            <v>3.7899999999999996</v>
          </cell>
          <cell r="H323">
            <v>32.627877094972064</v>
          </cell>
        </row>
        <row r="324">
          <cell r="C324" t="str">
            <v>Residue</v>
          </cell>
          <cell r="D324" t="str">
            <v>Captive</v>
          </cell>
          <cell r="E324">
            <v>53.5</v>
          </cell>
          <cell r="F324">
            <v>0.6</v>
          </cell>
          <cell r="G324">
            <v>0.24</v>
          </cell>
          <cell r="H324">
            <v>16.96</v>
          </cell>
        </row>
        <row r="325">
          <cell r="C325" t="str">
            <v>Kaiga</v>
          </cell>
          <cell r="D325" t="str">
            <v>Imports</v>
          </cell>
          <cell r="E325">
            <v>115</v>
          </cell>
          <cell r="F325">
            <v>0.3</v>
          </cell>
          <cell r="G325">
            <v>0.23</v>
          </cell>
          <cell r="H325">
            <v>26.593379032258071</v>
          </cell>
        </row>
        <row r="326">
          <cell r="C326" t="e">
            <v>#N/A</v>
          </cell>
          <cell r="D326" t="e">
            <v>#N/A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</row>
        <row r="327">
          <cell r="C327" t="e">
            <v>#N/A</v>
          </cell>
          <cell r="D327" t="e">
            <v>#N/A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</row>
        <row r="328">
          <cell r="C328" t="e">
            <v>#N/A</v>
          </cell>
          <cell r="D328" t="e">
            <v>#N/A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e">
            <v>#N/A</v>
          </cell>
          <cell r="D329" t="e">
            <v>#N/A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</row>
        <row r="330">
          <cell r="C330" t="e">
            <v>#N/A</v>
          </cell>
          <cell r="D330" t="e">
            <v>#N/A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</row>
        <row r="331">
          <cell r="C331" t="e">
            <v>#N/A</v>
          </cell>
          <cell r="D331" t="e">
            <v>#N/A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</row>
        <row r="332">
          <cell r="C332" t="e">
            <v>#N/A</v>
          </cell>
          <cell r="D332" t="e">
            <v>#N/A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</row>
        <row r="333">
          <cell r="C333" t="e">
            <v>#N/A</v>
          </cell>
          <cell r="D333" t="e">
            <v>#N/A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</row>
        <row r="334">
          <cell r="C334" t="e">
            <v>#N/A</v>
          </cell>
          <cell r="D334" t="e">
            <v>#N/A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</row>
        <row r="335">
          <cell r="C335" t="e">
            <v>#N/A</v>
          </cell>
          <cell r="D335" t="e">
            <v>#N/A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</row>
        <row r="336">
          <cell r="C336" t="e">
            <v>#N/A</v>
          </cell>
          <cell r="D336" t="e">
            <v>#N/A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</row>
        <row r="337">
          <cell r="C337" t="str">
            <v>Name of The Unit</v>
          </cell>
          <cell r="D337" t="str">
            <v>Type of the Fuel</v>
          </cell>
          <cell r="E337" t="str">
            <v>Capacity MW</v>
          </cell>
          <cell r="F337" t="str">
            <v>Capacity factor %</v>
          </cell>
          <cell r="G337" t="str">
            <v>Energy Produced  (GWH)</v>
          </cell>
          <cell r="H337" t="str">
            <v>Energy Undespatched (GWH)</v>
          </cell>
        </row>
        <row r="338">
          <cell r="C338" t="str">
            <v>Month</v>
          </cell>
          <cell r="D338" t="str">
            <v>July</v>
          </cell>
        </row>
        <row r="339">
          <cell r="C339" t="str">
            <v>Vijjeswaram -I</v>
          </cell>
          <cell r="D339" t="str">
            <v>Gas</v>
          </cell>
          <cell r="E339">
            <v>97</v>
          </cell>
          <cell r="F339">
            <v>87.3</v>
          </cell>
          <cell r="G339">
            <v>62.98</v>
          </cell>
          <cell r="H339">
            <v>0</v>
          </cell>
        </row>
        <row r="340">
          <cell r="C340" t="str">
            <v>Vijjeswaram -II</v>
          </cell>
          <cell r="D340" t="str">
            <v>Gas</v>
          </cell>
          <cell r="E340">
            <v>166.8</v>
          </cell>
          <cell r="F340">
            <v>87.3</v>
          </cell>
          <cell r="G340">
            <v>108.33</v>
          </cell>
          <cell r="H340">
            <v>0</v>
          </cell>
        </row>
        <row r="341">
          <cell r="C341" t="str">
            <v>Jegurupadu</v>
          </cell>
          <cell r="D341" t="str">
            <v>Gas</v>
          </cell>
          <cell r="E341">
            <v>69.8</v>
          </cell>
          <cell r="F341">
            <v>87.3</v>
          </cell>
          <cell r="G341">
            <v>45.35</v>
          </cell>
          <cell r="H341">
            <v>0</v>
          </cell>
        </row>
        <row r="342">
          <cell r="C342" t="str">
            <v>Spectrum</v>
          </cell>
          <cell r="D342" t="str">
            <v>Gas</v>
          </cell>
          <cell r="E342">
            <v>134</v>
          </cell>
          <cell r="F342">
            <v>87.3</v>
          </cell>
          <cell r="G342">
            <v>87</v>
          </cell>
          <cell r="H342">
            <v>0</v>
          </cell>
        </row>
        <row r="343">
          <cell r="C343" t="str">
            <v>Kondapalli</v>
          </cell>
          <cell r="D343" t="str">
            <v>Gas</v>
          </cell>
          <cell r="E343">
            <v>169.8</v>
          </cell>
          <cell r="F343">
            <v>87.3</v>
          </cell>
          <cell r="G343">
            <v>110.22</v>
          </cell>
          <cell r="H343">
            <v>0</v>
          </cell>
        </row>
        <row r="344">
          <cell r="C344" t="str">
            <v>Combined Cycle-1</v>
          </cell>
          <cell r="D344" t="str">
            <v>Gas</v>
          </cell>
          <cell r="E344">
            <v>0</v>
          </cell>
          <cell r="F344" t="e">
            <v>#DIV/0!</v>
          </cell>
          <cell r="G344">
            <v>0</v>
          </cell>
          <cell r="H344">
            <v>0</v>
          </cell>
        </row>
        <row r="345">
          <cell r="C345" t="str">
            <v>Simhadri</v>
          </cell>
          <cell r="D345" t="str">
            <v>Coal</v>
          </cell>
          <cell r="E345">
            <v>0</v>
          </cell>
          <cell r="F345" t="e">
            <v>#DIV/0!</v>
          </cell>
          <cell r="G345">
            <v>0</v>
          </cell>
          <cell r="H345">
            <v>0</v>
          </cell>
        </row>
        <row r="346">
          <cell r="C346" t="str">
            <v>MAPP</v>
          </cell>
          <cell r="D346" t="str">
            <v>Imports</v>
          </cell>
          <cell r="E346">
            <v>28</v>
          </cell>
          <cell r="F346">
            <v>80.5</v>
          </cell>
          <cell r="G346">
            <v>16.77</v>
          </cell>
          <cell r="H346">
            <v>7.3921057904229315E-3</v>
          </cell>
        </row>
        <row r="347">
          <cell r="C347" t="str">
            <v>Vijayawada</v>
          </cell>
          <cell r="D347" t="str">
            <v>Coal</v>
          </cell>
          <cell r="E347">
            <v>576.90000000000009</v>
          </cell>
          <cell r="F347">
            <v>96.399999999999991</v>
          </cell>
          <cell r="G347">
            <v>413.74</v>
          </cell>
          <cell r="H347">
            <v>0</v>
          </cell>
        </row>
        <row r="348">
          <cell r="C348" t="str">
            <v>Eastren region</v>
          </cell>
          <cell r="D348" t="str">
            <v>Imports</v>
          </cell>
          <cell r="E348">
            <v>400</v>
          </cell>
          <cell r="F348">
            <v>85</v>
          </cell>
          <cell r="G348">
            <v>252.88</v>
          </cell>
          <cell r="H348">
            <v>0</v>
          </cell>
        </row>
        <row r="349">
          <cell r="C349" t="str">
            <v>Nyveli Lignite</v>
          </cell>
          <cell r="D349" t="str">
            <v>Imports</v>
          </cell>
          <cell r="E349">
            <v>277</v>
          </cell>
          <cell r="F349">
            <v>94.4</v>
          </cell>
          <cell r="G349">
            <v>194.49</v>
          </cell>
          <cell r="H349">
            <v>0</v>
          </cell>
        </row>
        <row r="350">
          <cell r="C350" t="str">
            <v>Kothagudem -D</v>
          </cell>
          <cell r="D350" t="str">
            <v>Coal</v>
          </cell>
          <cell r="E350">
            <v>228.8</v>
          </cell>
          <cell r="F350">
            <v>94.6</v>
          </cell>
          <cell r="G350">
            <v>161</v>
          </cell>
          <cell r="H350">
            <v>0</v>
          </cell>
        </row>
        <row r="351">
          <cell r="C351" t="str">
            <v>Ramagundam-B</v>
          </cell>
          <cell r="D351" t="str">
            <v>Coal</v>
          </cell>
          <cell r="E351">
            <v>0</v>
          </cell>
          <cell r="F351" t="e">
            <v>#DIV/0!</v>
          </cell>
          <cell r="G351">
            <v>0</v>
          </cell>
          <cell r="H351">
            <v>0</v>
          </cell>
        </row>
        <row r="352">
          <cell r="C352" t="str">
            <v xml:space="preserve">NTPC </v>
          </cell>
          <cell r="D352" t="str">
            <v>Imports</v>
          </cell>
          <cell r="E352">
            <v>300</v>
          </cell>
          <cell r="F352">
            <v>69</v>
          </cell>
          <cell r="G352">
            <v>153.96</v>
          </cell>
          <cell r="H352">
            <v>0</v>
          </cell>
        </row>
        <row r="353">
          <cell r="C353" t="str">
            <v xml:space="preserve">NTPC </v>
          </cell>
          <cell r="D353" t="str">
            <v>Imports</v>
          </cell>
          <cell r="E353">
            <v>280</v>
          </cell>
          <cell r="F353">
            <v>69.3</v>
          </cell>
          <cell r="G353">
            <v>144.26</v>
          </cell>
          <cell r="H353">
            <v>0</v>
          </cell>
        </row>
        <row r="354">
          <cell r="C354" t="str">
            <v>Kothagudem-A</v>
          </cell>
          <cell r="D354" t="str">
            <v>Coal</v>
          </cell>
          <cell r="E354">
            <v>162.89999999999998</v>
          </cell>
          <cell r="F354">
            <v>96.933333333333323</v>
          </cell>
          <cell r="G354">
            <v>117.48</v>
          </cell>
          <cell r="H354">
            <v>0</v>
          </cell>
        </row>
        <row r="355">
          <cell r="C355" t="str">
            <v>Kothagudem-C</v>
          </cell>
          <cell r="D355" t="str">
            <v>Coal</v>
          </cell>
          <cell r="E355">
            <v>97.5</v>
          </cell>
          <cell r="F355">
            <v>84.3</v>
          </cell>
          <cell r="G355">
            <v>61.16</v>
          </cell>
          <cell r="H355">
            <v>4.1353736654804294</v>
          </cell>
        </row>
        <row r="356">
          <cell r="C356" t="str">
            <v>Kothagudem-B</v>
          </cell>
          <cell r="D356" t="str">
            <v>Coal</v>
          </cell>
          <cell r="E356">
            <v>96.5</v>
          </cell>
          <cell r="F356">
            <v>83.2</v>
          </cell>
          <cell r="G356">
            <v>59.72</v>
          </cell>
          <cell r="H356">
            <v>2.2969230769230933</v>
          </cell>
        </row>
        <row r="357">
          <cell r="C357" t="str">
            <v>Rayalaseema</v>
          </cell>
          <cell r="D357" t="str">
            <v>Coal</v>
          </cell>
          <cell r="E357">
            <v>187.3</v>
          </cell>
          <cell r="F357">
            <v>79.400000000000006</v>
          </cell>
          <cell r="G357">
            <v>110.64</v>
          </cell>
          <cell r="H357">
            <v>14.770579345088152</v>
          </cell>
        </row>
        <row r="358">
          <cell r="C358" t="str">
            <v>Nellore</v>
          </cell>
          <cell r="D358" t="str">
            <v>Coal</v>
          </cell>
          <cell r="E358">
            <v>25.1</v>
          </cell>
          <cell r="F358">
            <v>63.5</v>
          </cell>
          <cell r="G358">
            <v>11.86</v>
          </cell>
          <cell r="H358">
            <v>0</v>
          </cell>
        </row>
        <row r="359">
          <cell r="C359" t="str">
            <v>PumpedGeneration</v>
          </cell>
          <cell r="D359" t="str">
            <v>Pumped</v>
          </cell>
          <cell r="E359">
            <v>0</v>
          </cell>
          <cell r="F359" t="e">
            <v>#DIV/0!</v>
          </cell>
          <cell r="G359">
            <v>0</v>
          </cell>
          <cell r="H359">
            <v>0</v>
          </cell>
        </row>
        <row r="360">
          <cell r="C360" t="str">
            <v>Pumped Energy</v>
          </cell>
          <cell r="D360" t="str">
            <v>Pumped</v>
          </cell>
          <cell r="E360">
            <v>0</v>
          </cell>
          <cell r="F360" t="e">
            <v>#DIV/0!</v>
          </cell>
          <cell r="G360">
            <v>0</v>
          </cell>
          <cell r="H360">
            <v>0</v>
          </cell>
        </row>
        <row r="361">
          <cell r="C361" t="str">
            <v xml:space="preserve">Vizag </v>
          </cell>
          <cell r="D361" t="str">
            <v>Captive</v>
          </cell>
          <cell r="E361">
            <v>145.19999999999999</v>
          </cell>
          <cell r="F361">
            <v>41.199999999999996</v>
          </cell>
          <cell r="G361">
            <v>46.120000000000005</v>
          </cell>
          <cell r="H361">
            <v>2.0149514563106905</v>
          </cell>
        </row>
        <row r="362">
          <cell r="C362" t="str">
            <v>Coal</v>
          </cell>
          <cell r="D362" t="str">
            <v>Captive</v>
          </cell>
          <cell r="E362">
            <v>179.8</v>
          </cell>
          <cell r="F362">
            <v>40.450000000000003</v>
          </cell>
          <cell r="G362">
            <v>54.849999999999994</v>
          </cell>
          <cell r="H362">
            <v>3.4577873918417765</v>
          </cell>
        </row>
        <row r="363">
          <cell r="C363" t="str">
            <v>Diesel</v>
          </cell>
          <cell r="D363" t="str">
            <v>Captive</v>
          </cell>
          <cell r="E363">
            <v>553.8999999999993</v>
          </cell>
          <cell r="F363">
            <v>25.018181818181805</v>
          </cell>
          <cell r="G363">
            <v>116.65000000000002</v>
          </cell>
          <cell r="H363">
            <v>83.842187500000122</v>
          </cell>
        </row>
        <row r="364">
          <cell r="C364" t="str">
            <v>Gas</v>
          </cell>
          <cell r="D364" t="str">
            <v>Captive</v>
          </cell>
          <cell r="E364">
            <v>99</v>
          </cell>
          <cell r="F364">
            <v>39.524999999999999</v>
          </cell>
          <cell r="G364">
            <v>29.15</v>
          </cell>
          <cell r="H364">
            <v>2.5628399746995569</v>
          </cell>
        </row>
        <row r="365">
          <cell r="C365" t="str">
            <v>Residue</v>
          </cell>
          <cell r="D365" t="str">
            <v>Captive</v>
          </cell>
          <cell r="E365">
            <v>53.5</v>
          </cell>
          <cell r="F365">
            <v>42.7</v>
          </cell>
          <cell r="G365">
            <v>16.98</v>
          </cell>
          <cell r="H365">
            <v>0.11929742388758768</v>
          </cell>
        </row>
        <row r="366">
          <cell r="C366" t="str">
            <v>Kaiga</v>
          </cell>
          <cell r="D366" t="str">
            <v>Imports</v>
          </cell>
          <cell r="E366">
            <v>115</v>
          </cell>
          <cell r="F366">
            <v>30.3</v>
          </cell>
          <cell r="G366">
            <v>25.94</v>
          </cell>
          <cell r="H366">
            <v>4.0125808048546823</v>
          </cell>
        </row>
        <row r="367">
          <cell r="C367" t="e">
            <v>#N/A</v>
          </cell>
          <cell r="D367" t="e">
            <v>#N/A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</row>
        <row r="368">
          <cell r="C368" t="e">
            <v>#N/A</v>
          </cell>
          <cell r="D368" t="e">
            <v>#N/A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e">
            <v>#N/A</v>
          </cell>
          <cell r="D369" t="e">
            <v>#N/A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e">
            <v>#N/A</v>
          </cell>
          <cell r="D370" t="e">
            <v>#N/A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</row>
        <row r="371">
          <cell r="C371" t="e">
            <v>#N/A</v>
          </cell>
          <cell r="D371" t="e">
            <v>#N/A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</row>
        <row r="372">
          <cell r="C372" t="e">
            <v>#N/A</v>
          </cell>
          <cell r="D372" t="e">
            <v>#N/A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</row>
        <row r="373">
          <cell r="C373" t="e">
            <v>#N/A</v>
          </cell>
          <cell r="D373" t="e">
            <v>#N/A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</row>
        <row r="374">
          <cell r="C374" t="e">
            <v>#N/A</v>
          </cell>
          <cell r="D374" t="e">
            <v>#N/A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</row>
        <row r="375">
          <cell r="C375" t="e">
            <v>#N/A</v>
          </cell>
          <cell r="D375" t="e">
            <v>#N/A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</row>
        <row r="376">
          <cell r="C376" t="e">
            <v>#N/A</v>
          </cell>
          <cell r="D376" t="e">
            <v>#N/A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</row>
        <row r="377">
          <cell r="C377" t="e">
            <v>#N/A</v>
          </cell>
          <cell r="D377" t="e">
            <v>#N/A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</row>
        <row r="378">
          <cell r="C378" t="str">
            <v>Name of The Unit</v>
          </cell>
          <cell r="D378" t="str">
            <v>Type of the Fuel</v>
          </cell>
          <cell r="E378" t="str">
            <v>Capacity MW</v>
          </cell>
          <cell r="F378" t="str">
            <v>Capacity factor %</v>
          </cell>
          <cell r="G378" t="str">
            <v>Energy Produced  (GWH)</v>
          </cell>
          <cell r="H378" t="str">
            <v>Energy Undespatched (GWH)</v>
          </cell>
        </row>
        <row r="379">
          <cell r="C379" t="str">
            <v>Month</v>
          </cell>
          <cell r="D379" t="str">
            <v>June</v>
          </cell>
        </row>
        <row r="380">
          <cell r="C380" t="str">
            <v>Vijjeswaram -I</v>
          </cell>
          <cell r="D380" t="str">
            <v>Gas</v>
          </cell>
          <cell r="E380">
            <v>97</v>
          </cell>
          <cell r="F380">
            <v>87.3</v>
          </cell>
          <cell r="G380">
            <v>60.96</v>
          </cell>
          <cell r="H380">
            <v>0</v>
          </cell>
        </row>
        <row r="381">
          <cell r="C381" t="str">
            <v>Vijjeswaram -II</v>
          </cell>
          <cell r="D381" t="str">
            <v>Gas</v>
          </cell>
          <cell r="E381">
            <v>166.8</v>
          </cell>
          <cell r="F381">
            <v>87.3</v>
          </cell>
          <cell r="G381">
            <v>104.84</v>
          </cell>
          <cell r="H381">
            <v>0</v>
          </cell>
        </row>
        <row r="382">
          <cell r="C382" t="str">
            <v>Jegurupadu</v>
          </cell>
          <cell r="D382" t="str">
            <v>Gas</v>
          </cell>
          <cell r="E382">
            <v>209.39999999999998</v>
          </cell>
          <cell r="F382">
            <v>87.3</v>
          </cell>
          <cell r="G382">
            <v>131.64000000000001</v>
          </cell>
          <cell r="H382">
            <v>0</v>
          </cell>
        </row>
        <row r="383">
          <cell r="C383" t="str">
            <v>Spectrum</v>
          </cell>
          <cell r="D383" t="str">
            <v>Gas</v>
          </cell>
          <cell r="E383">
            <v>201</v>
          </cell>
          <cell r="F383">
            <v>87.3</v>
          </cell>
          <cell r="G383">
            <v>126.27000000000001</v>
          </cell>
          <cell r="H383">
            <v>0</v>
          </cell>
        </row>
        <row r="384">
          <cell r="C384" t="str">
            <v>Kondapalli</v>
          </cell>
          <cell r="D384" t="str">
            <v>Gas</v>
          </cell>
          <cell r="E384">
            <v>339.6</v>
          </cell>
          <cell r="F384">
            <v>87.3</v>
          </cell>
          <cell r="G384">
            <v>213.32</v>
          </cell>
          <cell r="H384">
            <v>0</v>
          </cell>
        </row>
        <row r="385">
          <cell r="C385" t="str">
            <v>Combined Cycle-1</v>
          </cell>
          <cell r="D385" t="str">
            <v>Gas</v>
          </cell>
          <cell r="E385">
            <v>0</v>
          </cell>
          <cell r="F385" t="e">
            <v>#DIV/0!</v>
          </cell>
          <cell r="G385">
            <v>0</v>
          </cell>
          <cell r="H385">
            <v>0</v>
          </cell>
        </row>
        <row r="386">
          <cell r="C386" t="str">
            <v>Simhadri</v>
          </cell>
          <cell r="D386" t="str">
            <v>Coal</v>
          </cell>
          <cell r="E386">
            <v>0</v>
          </cell>
          <cell r="F386" t="e">
            <v>#DIV/0!</v>
          </cell>
          <cell r="G386">
            <v>0</v>
          </cell>
          <cell r="H386">
            <v>0</v>
          </cell>
        </row>
        <row r="387">
          <cell r="C387" t="str">
            <v>MAPP</v>
          </cell>
          <cell r="D387" t="str">
            <v>Imports</v>
          </cell>
          <cell r="E387">
            <v>28</v>
          </cell>
          <cell r="F387">
            <v>96.8</v>
          </cell>
          <cell r="G387">
            <v>19.510000000000002</v>
          </cell>
          <cell r="H387">
            <v>0</v>
          </cell>
        </row>
        <row r="388">
          <cell r="C388" t="str">
            <v>Vijayawada</v>
          </cell>
          <cell r="D388" t="str">
            <v>Coal</v>
          </cell>
          <cell r="E388">
            <v>1153.8</v>
          </cell>
          <cell r="F388">
            <v>96.133333333333326</v>
          </cell>
          <cell r="G388">
            <v>798.55000000000007</v>
          </cell>
          <cell r="H388">
            <v>0</v>
          </cell>
        </row>
        <row r="389">
          <cell r="C389" t="str">
            <v>Eastren region</v>
          </cell>
          <cell r="D389" t="str">
            <v>Imports</v>
          </cell>
          <cell r="E389">
            <v>400</v>
          </cell>
          <cell r="F389">
            <v>85</v>
          </cell>
          <cell r="G389">
            <v>244.84</v>
          </cell>
          <cell r="H389">
            <v>2.4484000000057904E-2</v>
          </cell>
        </row>
        <row r="390">
          <cell r="C390" t="str">
            <v>Nyveli Lignite</v>
          </cell>
          <cell r="D390" t="str">
            <v>Imports</v>
          </cell>
          <cell r="E390">
            <v>277</v>
          </cell>
          <cell r="F390">
            <v>98</v>
          </cell>
          <cell r="G390">
            <v>195.45</v>
          </cell>
          <cell r="H390">
            <v>0</v>
          </cell>
        </row>
        <row r="391">
          <cell r="C391" t="str">
            <v>Kothagudem -D</v>
          </cell>
          <cell r="D391" t="str">
            <v>Coal</v>
          </cell>
          <cell r="E391">
            <v>457.6</v>
          </cell>
          <cell r="F391">
            <v>95.6</v>
          </cell>
          <cell r="G391">
            <v>314.89</v>
          </cell>
          <cell r="H391">
            <v>0</v>
          </cell>
        </row>
        <row r="392">
          <cell r="C392" t="str">
            <v>Ramagundam-B</v>
          </cell>
          <cell r="D392" t="str">
            <v>Coal</v>
          </cell>
          <cell r="E392">
            <v>56.8</v>
          </cell>
          <cell r="F392">
            <v>91.5</v>
          </cell>
          <cell r="G392">
            <v>37.369999999999997</v>
          </cell>
          <cell r="H392">
            <v>0</v>
          </cell>
        </row>
        <row r="393">
          <cell r="C393" t="str">
            <v xml:space="preserve">NTPC </v>
          </cell>
          <cell r="D393" t="str">
            <v>Imports</v>
          </cell>
          <cell r="E393">
            <v>300</v>
          </cell>
          <cell r="F393">
            <v>84.4</v>
          </cell>
          <cell r="G393">
            <v>182.35</v>
          </cell>
          <cell r="H393">
            <v>0</v>
          </cell>
        </row>
        <row r="394">
          <cell r="C394" t="str">
            <v xml:space="preserve">NTPC </v>
          </cell>
          <cell r="D394" t="str">
            <v>Imports</v>
          </cell>
          <cell r="E394">
            <v>280</v>
          </cell>
          <cell r="F394">
            <v>84.4</v>
          </cell>
          <cell r="G394">
            <v>170.16</v>
          </cell>
          <cell r="H394">
            <v>0</v>
          </cell>
        </row>
        <row r="395">
          <cell r="C395" t="str">
            <v>Kothagudem-A</v>
          </cell>
          <cell r="D395" t="str">
            <v>Coal</v>
          </cell>
          <cell r="E395">
            <v>217.2</v>
          </cell>
          <cell r="F395">
            <v>92.174999999999997</v>
          </cell>
          <cell r="G395">
            <v>144.18</v>
          </cell>
          <cell r="H395">
            <v>0</v>
          </cell>
        </row>
        <row r="396">
          <cell r="C396" t="str">
            <v>Kothagudem-C</v>
          </cell>
          <cell r="D396" t="str">
            <v>Coal</v>
          </cell>
          <cell r="E396">
            <v>195</v>
          </cell>
          <cell r="F396">
            <v>82.15</v>
          </cell>
          <cell r="G396">
            <v>115.28</v>
          </cell>
          <cell r="H396">
            <v>11.015800365185612</v>
          </cell>
        </row>
        <row r="397">
          <cell r="C397" t="str">
            <v>Kothagudem-B</v>
          </cell>
          <cell r="D397" t="str">
            <v>Coal</v>
          </cell>
          <cell r="E397">
            <v>193</v>
          </cell>
          <cell r="F397">
            <v>75.199999999999989</v>
          </cell>
          <cell r="G397">
            <v>104.43</v>
          </cell>
          <cell r="H397">
            <v>15.553404255319208</v>
          </cell>
        </row>
        <row r="398">
          <cell r="C398" t="str">
            <v>Rayalaseema</v>
          </cell>
          <cell r="D398" t="str">
            <v>Coal</v>
          </cell>
          <cell r="E398">
            <v>374.6</v>
          </cell>
          <cell r="F398">
            <v>62.1</v>
          </cell>
          <cell r="G398">
            <v>167.48</v>
          </cell>
          <cell r="H398">
            <v>75.244637681159418</v>
          </cell>
        </row>
        <row r="399">
          <cell r="C399" t="str">
            <v>Nellore</v>
          </cell>
          <cell r="D399" t="str">
            <v>Coal</v>
          </cell>
          <cell r="E399">
            <v>25.1</v>
          </cell>
          <cell r="F399">
            <v>39.6</v>
          </cell>
          <cell r="G399">
            <v>7.17</v>
          </cell>
          <cell r="H399">
            <v>7.2424242424243168E-2</v>
          </cell>
        </row>
        <row r="400">
          <cell r="C400" t="str">
            <v>PumpedGeneration</v>
          </cell>
          <cell r="D400" t="str">
            <v>Pumped</v>
          </cell>
          <cell r="E400">
            <v>0</v>
          </cell>
          <cell r="F400" t="e">
            <v>#DIV/0!</v>
          </cell>
          <cell r="G400">
            <v>0</v>
          </cell>
          <cell r="H400">
            <v>0</v>
          </cell>
        </row>
        <row r="401">
          <cell r="C401" t="str">
            <v>Pumped Energy</v>
          </cell>
          <cell r="D401" t="str">
            <v>Pumped</v>
          </cell>
          <cell r="E401">
            <v>0</v>
          </cell>
          <cell r="F401" t="e">
            <v>#DIV/0!</v>
          </cell>
          <cell r="G401">
            <v>0</v>
          </cell>
          <cell r="H401">
            <v>0</v>
          </cell>
        </row>
        <row r="402">
          <cell r="C402" t="str">
            <v xml:space="preserve">Vizag </v>
          </cell>
          <cell r="D402" t="str">
            <v>Captive</v>
          </cell>
          <cell r="E402">
            <v>259.30000000000007</v>
          </cell>
          <cell r="F402">
            <v>41.8</v>
          </cell>
          <cell r="G402">
            <v>80.489999999999981</v>
          </cell>
          <cell r="H402">
            <v>2.3107177033492974</v>
          </cell>
        </row>
        <row r="403">
          <cell r="C403" t="str">
            <v>Coal</v>
          </cell>
          <cell r="D403" t="str">
            <v>Captive</v>
          </cell>
          <cell r="E403">
            <v>233.60000000000002</v>
          </cell>
          <cell r="F403">
            <v>40.800000000000004</v>
          </cell>
          <cell r="G403">
            <v>69.899999999999991</v>
          </cell>
          <cell r="H403">
            <v>3.7691176470588061</v>
          </cell>
        </row>
        <row r="404">
          <cell r="C404" t="str">
            <v>Diesel</v>
          </cell>
          <cell r="D404" t="str">
            <v>Captive</v>
          </cell>
          <cell r="E404">
            <v>516.29999999999939</v>
          </cell>
          <cell r="F404">
            <v>10.242499999999998</v>
          </cell>
          <cell r="G404">
            <v>48.16999999999998</v>
          </cell>
          <cell r="H404">
            <v>154.05699536246033</v>
          </cell>
        </row>
        <row r="405">
          <cell r="C405" t="str">
            <v>Gas</v>
          </cell>
          <cell r="D405" t="str">
            <v>Captive</v>
          </cell>
          <cell r="E405">
            <v>99</v>
          </cell>
          <cell r="F405">
            <v>39.625</v>
          </cell>
          <cell r="G405">
            <v>28.23</v>
          </cell>
          <cell r="H405">
            <v>2.4044479495268121</v>
          </cell>
        </row>
        <row r="406">
          <cell r="C406" t="str">
            <v>Residue</v>
          </cell>
          <cell r="D406" t="str">
            <v>Captive</v>
          </cell>
          <cell r="E406">
            <v>53.5</v>
          </cell>
          <cell r="F406">
            <v>42.7</v>
          </cell>
          <cell r="G406">
            <v>16.43</v>
          </cell>
          <cell r="H406">
            <v>0.1154332552693198</v>
          </cell>
        </row>
        <row r="407">
          <cell r="C407" t="str">
            <v>Kaiga</v>
          </cell>
          <cell r="D407" t="str">
            <v>Imports</v>
          </cell>
          <cell r="E407">
            <v>115</v>
          </cell>
          <cell r="F407">
            <v>36.299999999999997</v>
          </cell>
          <cell r="G407">
            <v>30.08</v>
          </cell>
          <cell r="H407">
            <v>0</v>
          </cell>
        </row>
        <row r="408">
          <cell r="C408" t="e">
            <v>#N/A</v>
          </cell>
          <cell r="D408" t="e">
            <v>#N/A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e">
            <v>#N/A</v>
          </cell>
          <cell r="D409" t="e">
            <v>#N/A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</row>
        <row r="410">
          <cell r="C410" t="e">
            <v>#N/A</v>
          </cell>
          <cell r="D410" t="e">
            <v>#N/A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</row>
        <row r="411">
          <cell r="C411" t="e">
            <v>#N/A</v>
          </cell>
          <cell r="D411" t="e">
            <v>#N/A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</row>
        <row r="412">
          <cell r="C412" t="e">
            <v>#N/A</v>
          </cell>
          <cell r="D412" t="e">
            <v>#N/A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</row>
        <row r="413">
          <cell r="C413" t="e">
            <v>#N/A</v>
          </cell>
          <cell r="D413" t="e">
            <v>#N/A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</row>
        <row r="414">
          <cell r="C414" t="e">
            <v>#N/A</v>
          </cell>
          <cell r="D414" t="e">
            <v>#N/A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</row>
        <row r="415">
          <cell r="C415" t="e">
            <v>#N/A</v>
          </cell>
          <cell r="D415" t="e">
            <v>#N/A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</row>
        <row r="416">
          <cell r="C416" t="e">
            <v>#N/A</v>
          </cell>
          <cell r="D416" t="e">
            <v>#N/A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</row>
        <row r="417">
          <cell r="C417" t="e">
            <v>#N/A</v>
          </cell>
          <cell r="D417" t="e">
            <v>#N/A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</row>
        <row r="418">
          <cell r="C418" t="e">
            <v>#N/A</v>
          </cell>
          <cell r="D418" t="e">
            <v>#N/A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</row>
        <row r="419">
          <cell r="C419" t="str">
            <v>Name of The Unit</v>
          </cell>
          <cell r="D419" t="str">
            <v>Type of the Fuel</v>
          </cell>
          <cell r="E419" t="str">
            <v>Capacity MW</v>
          </cell>
          <cell r="F419" t="str">
            <v>Capacity factor %</v>
          </cell>
          <cell r="G419" t="str">
            <v>Energy Produced  (GWH)</v>
          </cell>
          <cell r="H419" t="str">
            <v>Energy Undespatched (GWH)</v>
          </cell>
        </row>
        <row r="420">
          <cell r="C420" t="str">
            <v>Month</v>
          </cell>
          <cell r="D420" t="str">
            <v>May</v>
          </cell>
        </row>
        <row r="421">
          <cell r="C421" t="str">
            <v>Vijjeswaram -I</v>
          </cell>
          <cell r="D421" t="str">
            <v>Gas</v>
          </cell>
          <cell r="E421">
            <v>97</v>
          </cell>
          <cell r="F421">
            <v>87.3</v>
          </cell>
          <cell r="G421">
            <v>62.98</v>
          </cell>
          <cell r="H421">
            <v>0</v>
          </cell>
        </row>
        <row r="422">
          <cell r="C422" t="str">
            <v>Vijjeswaram -II</v>
          </cell>
          <cell r="D422" t="str">
            <v>Gas</v>
          </cell>
          <cell r="E422">
            <v>166.8</v>
          </cell>
          <cell r="F422">
            <v>87.3</v>
          </cell>
          <cell r="G422">
            <v>108.33</v>
          </cell>
          <cell r="H422">
            <v>0</v>
          </cell>
        </row>
        <row r="423">
          <cell r="C423" t="str">
            <v>Jegurupadu</v>
          </cell>
          <cell r="D423" t="str">
            <v>Gas</v>
          </cell>
          <cell r="E423">
            <v>209.39999999999998</v>
          </cell>
          <cell r="F423">
            <v>87.3</v>
          </cell>
          <cell r="G423">
            <v>136.05000000000001</v>
          </cell>
          <cell r="H423">
            <v>0</v>
          </cell>
        </row>
        <row r="424">
          <cell r="C424" t="str">
            <v>Spectrum</v>
          </cell>
          <cell r="D424" t="str">
            <v>Gas</v>
          </cell>
          <cell r="E424">
            <v>201</v>
          </cell>
          <cell r="F424">
            <v>87.3</v>
          </cell>
          <cell r="G424">
            <v>130.5</v>
          </cell>
          <cell r="H424">
            <v>0</v>
          </cell>
        </row>
        <row r="425">
          <cell r="C425" t="str">
            <v>Kondapalli</v>
          </cell>
          <cell r="D425" t="str">
            <v>Gas</v>
          </cell>
          <cell r="E425">
            <v>339.6</v>
          </cell>
          <cell r="F425">
            <v>87.3</v>
          </cell>
          <cell r="G425">
            <v>220.44</v>
          </cell>
          <cell r="H425">
            <v>0</v>
          </cell>
        </row>
        <row r="426">
          <cell r="C426" t="str">
            <v>Combined Cycle-1</v>
          </cell>
          <cell r="D426" t="str">
            <v>Gas</v>
          </cell>
          <cell r="E426">
            <v>0</v>
          </cell>
          <cell r="F426" t="e">
            <v>#DIV/0!</v>
          </cell>
          <cell r="G426">
            <v>0</v>
          </cell>
          <cell r="H426">
            <v>0</v>
          </cell>
        </row>
        <row r="427">
          <cell r="C427" t="str">
            <v>Simhadri</v>
          </cell>
          <cell r="D427" t="str">
            <v>Coal</v>
          </cell>
          <cell r="E427">
            <v>0</v>
          </cell>
          <cell r="F427" t="e">
            <v>#DIV/0!</v>
          </cell>
          <cell r="G427">
            <v>0</v>
          </cell>
          <cell r="H427">
            <v>0</v>
          </cell>
        </row>
        <row r="428">
          <cell r="C428" t="str">
            <v>MAPP</v>
          </cell>
          <cell r="D428" t="str">
            <v>Imports</v>
          </cell>
          <cell r="E428">
            <v>28</v>
          </cell>
          <cell r="F428">
            <v>81.900000000000006</v>
          </cell>
          <cell r="G428">
            <v>17.059999999999999</v>
          </cell>
          <cell r="H428">
            <v>2.7213753987958E-3</v>
          </cell>
        </row>
        <row r="429">
          <cell r="C429" t="str">
            <v>Vijayawada</v>
          </cell>
          <cell r="D429" t="str">
            <v>Coal</v>
          </cell>
          <cell r="E429">
            <v>1153.8</v>
          </cell>
          <cell r="F429">
            <v>96.133333333333326</v>
          </cell>
          <cell r="G429">
            <v>825.16</v>
          </cell>
          <cell r="H429">
            <v>0</v>
          </cell>
        </row>
        <row r="430">
          <cell r="C430" t="str">
            <v>Eastren region</v>
          </cell>
          <cell r="D430" t="str">
            <v>Imports</v>
          </cell>
          <cell r="E430">
            <v>400</v>
          </cell>
          <cell r="F430">
            <v>85</v>
          </cell>
          <cell r="G430">
            <v>252.88</v>
          </cell>
          <cell r="H430">
            <v>0</v>
          </cell>
        </row>
        <row r="431">
          <cell r="C431" t="str">
            <v>Nyveli Lignite</v>
          </cell>
          <cell r="D431" t="str">
            <v>Imports</v>
          </cell>
          <cell r="E431">
            <v>277</v>
          </cell>
          <cell r="F431">
            <v>98</v>
          </cell>
          <cell r="G431">
            <v>201.97</v>
          </cell>
          <cell r="H431">
            <v>0</v>
          </cell>
        </row>
        <row r="432">
          <cell r="C432" t="str">
            <v>Kothagudem -D</v>
          </cell>
          <cell r="D432" t="str">
            <v>Coal</v>
          </cell>
          <cell r="E432">
            <v>457.6</v>
          </cell>
          <cell r="F432">
            <v>95.6</v>
          </cell>
          <cell r="G432">
            <v>325.39</v>
          </cell>
          <cell r="H432">
            <v>0</v>
          </cell>
        </row>
        <row r="433">
          <cell r="C433" t="str">
            <v>Ramagundam-B</v>
          </cell>
          <cell r="D433" t="str">
            <v>Coal</v>
          </cell>
          <cell r="E433">
            <v>56.8</v>
          </cell>
          <cell r="F433">
            <v>91.5</v>
          </cell>
          <cell r="G433">
            <v>38.619999999999997</v>
          </cell>
          <cell r="H433">
            <v>0</v>
          </cell>
        </row>
        <row r="434">
          <cell r="C434" t="str">
            <v xml:space="preserve">NTPC </v>
          </cell>
          <cell r="D434" t="str">
            <v>Imports</v>
          </cell>
          <cell r="E434">
            <v>300</v>
          </cell>
          <cell r="F434">
            <v>71.099999999999994</v>
          </cell>
          <cell r="G434">
            <v>158.72</v>
          </cell>
          <cell r="H434">
            <v>3.6005625879056424E-2</v>
          </cell>
        </row>
        <row r="435">
          <cell r="C435" t="str">
            <v xml:space="preserve">NTPC </v>
          </cell>
          <cell r="D435" t="str">
            <v>Imports</v>
          </cell>
          <cell r="E435">
            <v>280</v>
          </cell>
          <cell r="F435">
            <v>71.2</v>
          </cell>
          <cell r="G435">
            <v>148.26</v>
          </cell>
          <cell r="H435">
            <v>0</v>
          </cell>
        </row>
        <row r="436">
          <cell r="C436" t="str">
            <v>Kothagudem-A</v>
          </cell>
          <cell r="D436" t="str">
            <v>Coal</v>
          </cell>
          <cell r="E436">
            <v>217.2</v>
          </cell>
          <cell r="F436">
            <v>92.649999999999991</v>
          </cell>
          <cell r="G436">
            <v>149.74</v>
          </cell>
          <cell r="H436">
            <v>0</v>
          </cell>
        </row>
        <row r="437">
          <cell r="C437" t="str">
            <v>Kothagudem-C</v>
          </cell>
          <cell r="D437" t="str">
            <v>Coal</v>
          </cell>
          <cell r="E437">
            <v>195</v>
          </cell>
          <cell r="F437">
            <v>82.65</v>
          </cell>
          <cell r="G437">
            <v>119.85</v>
          </cell>
          <cell r="H437">
            <v>10.658166969147004</v>
          </cell>
        </row>
        <row r="438">
          <cell r="C438" t="str">
            <v>Kothagudem-B</v>
          </cell>
          <cell r="D438" t="str">
            <v>Coal</v>
          </cell>
          <cell r="E438">
            <v>193</v>
          </cell>
          <cell r="F438">
            <v>71.699999999999989</v>
          </cell>
          <cell r="G438">
            <v>102.93</v>
          </cell>
          <cell r="H438">
            <v>21.102803347280386</v>
          </cell>
        </row>
        <row r="439">
          <cell r="C439" t="str">
            <v>Rayalaseema</v>
          </cell>
          <cell r="D439" t="str">
            <v>Coal</v>
          </cell>
          <cell r="E439">
            <v>374.6</v>
          </cell>
          <cell r="F439">
            <v>46.25</v>
          </cell>
          <cell r="G439">
            <v>128.95000000000002</v>
          </cell>
          <cell r="H439">
            <v>121.97972972972977</v>
          </cell>
        </row>
        <row r="440">
          <cell r="C440" t="str">
            <v>Nellore</v>
          </cell>
          <cell r="D440" t="str">
            <v>Coal</v>
          </cell>
          <cell r="E440">
            <v>25.1</v>
          </cell>
          <cell r="F440">
            <v>22.8</v>
          </cell>
          <cell r="G440">
            <v>4.26</v>
          </cell>
          <cell r="H440">
            <v>3.2136842105263153</v>
          </cell>
        </row>
        <row r="441">
          <cell r="C441" t="str">
            <v>PumpedGeneration</v>
          </cell>
          <cell r="D441" t="str">
            <v>Pumped</v>
          </cell>
          <cell r="E441">
            <v>0</v>
          </cell>
          <cell r="F441">
            <v>0</v>
          </cell>
          <cell r="G441">
            <v>5.03</v>
          </cell>
          <cell r="H441">
            <v>0</v>
          </cell>
        </row>
        <row r="442">
          <cell r="C442" t="str">
            <v>Pumped Energy</v>
          </cell>
          <cell r="D442" t="str">
            <v>Pumped</v>
          </cell>
          <cell r="E442">
            <v>0</v>
          </cell>
          <cell r="F442">
            <v>0</v>
          </cell>
          <cell r="G442">
            <v>-6.65</v>
          </cell>
          <cell r="H442">
            <v>0</v>
          </cell>
        </row>
        <row r="443">
          <cell r="C443" t="str">
            <v xml:space="preserve">Vizag </v>
          </cell>
          <cell r="D443" t="str">
            <v>Captive</v>
          </cell>
          <cell r="E443">
            <v>259.30000000000007</v>
          </cell>
          <cell r="F443">
            <v>41.8</v>
          </cell>
          <cell r="G443">
            <v>83.16</v>
          </cell>
          <cell r="H443">
            <v>2.387368421052642</v>
          </cell>
        </row>
        <row r="444">
          <cell r="C444" t="str">
            <v>Coal</v>
          </cell>
          <cell r="D444" t="str">
            <v>Captive</v>
          </cell>
          <cell r="E444">
            <v>233.60000000000002</v>
          </cell>
          <cell r="F444">
            <v>40.800000000000004</v>
          </cell>
          <cell r="G444">
            <v>72.289999999999992</v>
          </cell>
          <cell r="H444">
            <v>3.8979901960784105</v>
          </cell>
        </row>
        <row r="445">
          <cell r="C445" t="str">
            <v>Diesel</v>
          </cell>
          <cell r="D445" t="str">
            <v>Captive</v>
          </cell>
          <cell r="E445">
            <v>553.8999999999993</v>
          </cell>
          <cell r="F445">
            <v>3.7977272727272733</v>
          </cell>
          <cell r="G445">
            <v>21.27</v>
          </cell>
          <cell r="H445">
            <v>219.56087971274681</v>
          </cell>
        </row>
        <row r="446">
          <cell r="C446" t="str">
            <v>Gas</v>
          </cell>
          <cell r="D446" t="str">
            <v>Captive</v>
          </cell>
          <cell r="E446">
            <v>99</v>
          </cell>
          <cell r="F446">
            <v>39.225000000000001</v>
          </cell>
          <cell r="G446">
            <v>28.91</v>
          </cell>
          <cell r="H446">
            <v>2.7822880815806244</v>
          </cell>
        </row>
        <row r="447">
          <cell r="C447" t="str">
            <v>Residue</v>
          </cell>
          <cell r="D447" t="str">
            <v>Captive</v>
          </cell>
          <cell r="E447">
            <v>53.5</v>
          </cell>
          <cell r="F447">
            <v>42</v>
          </cell>
          <cell r="G447">
            <v>16.73</v>
          </cell>
          <cell r="H447">
            <v>0.39833333333333343</v>
          </cell>
        </row>
        <row r="448">
          <cell r="C448" t="str">
            <v>Kaiga</v>
          </cell>
          <cell r="D448" t="str">
            <v>Imports</v>
          </cell>
          <cell r="E448">
            <v>115</v>
          </cell>
          <cell r="F448">
            <v>19.399999999999999</v>
          </cell>
          <cell r="G448">
            <v>16.63</v>
          </cell>
          <cell r="H448">
            <v>13.361447331227144</v>
          </cell>
        </row>
        <row r="449">
          <cell r="C449" t="e">
            <v>#N/A</v>
          </cell>
          <cell r="D449" t="e">
            <v>#N/A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</row>
        <row r="450">
          <cell r="C450" t="e">
            <v>#N/A</v>
          </cell>
          <cell r="D450" t="e">
            <v>#N/A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</row>
        <row r="451">
          <cell r="C451" t="e">
            <v>#N/A</v>
          </cell>
          <cell r="D451" t="e">
            <v>#N/A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</row>
        <row r="452">
          <cell r="C452" t="e">
            <v>#N/A</v>
          </cell>
          <cell r="D452" t="e">
            <v>#N/A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</row>
        <row r="453">
          <cell r="C453" t="e">
            <v>#N/A</v>
          </cell>
          <cell r="D453" t="e">
            <v>#N/A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</row>
        <row r="454">
          <cell r="C454" t="e">
            <v>#N/A</v>
          </cell>
          <cell r="D454" t="e">
            <v>#N/A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</row>
        <row r="455">
          <cell r="C455" t="e">
            <v>#N/A</v>
          </cell>
          <cell r="D455" t="e">
            <v>#N/A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</row>
        <row r="456">
          <cell r="C456" t="e">
            <v>#N/A</v>
          </cell>
          <cell r="D456" t="e">
            <v>#N/A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</row>
        <row r="457">
          <cell r="C457" t="e">
            <v>#N/A</v>
          </cell>
          <cell r="D457" t="e">
            <v>#N/A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</row>
        <row r="458">
          <cell r="C458" t="e">
            <v>#N/A</v>
          </cell>
          <cell r="D458" t="e">
            <v>#N/A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</row>
        <row r="459">
          <cell r="C459" t="e">
            <v>#N/A</v>
          </cell>
          <cell r="D459" t="e">
            <v>#N/A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</row>
        <row r="460">
          <cell r="C460" t="str">
            <v>Name of The Unit</v>
          </cell>
          <cell r="D460" t="str">
            <v>Type of the Fuel</v>
          </cell>
          <cell r="E460" t="str">
            <v>Capacity MW</v>
          </cell>
          <cell r="F460" t="str">
            <v>Capacity factor %</v>
          </cell>
          <cell r="G460" t="str">
            <v>Energy Produced  (GWH)</v>
          </cell>
          <cell r="H460" t="str">
            <v>Energy Undespatched (GWH)</v>
          </cell>
        </row>
        <row r="461">
          <cell r="C461" t="str">
            <v>Month</v>
          </cell>
          <cell r="D461" t="str">
            <v>April</v>
          </cell>
        </row>
        <row r="462">
          <cell r="C462" t="str">
            <v>Vijjeswaram -I</v>
          </cell>
          <cell r="D462" t="str">
            <v>Gas</v>
          </cell>
          <cell r="E462">
            <v>97</v>
          </cell>
          <cell r="F462">
            <v>87.3</v>
          </cell>
          <cell r="G462">
            <v>60.96</v>
          </cell>
          <cell r="H462">
            <v>0</v>
          </cell>
        </row>
        <row r="463">
          <cell r="C463" t="str">
            <v>Vijjeswaram -II</v>
          </cell>
          <cell r="D463" t="str">
            <v>Gas</v>
          </cell>
          <cell r="E463">
            <v>166.8</v>
          </cell>
          <cell r="F463">
            <v>87.3</v>
          </cell>
          <cell r="G463">
            <v>104.84</v>
          </cell>
          <cell r="H463">
            <v>0</v>
          </cell>
        </row>
        <row r="464">
          <cell r="C464" t="str">
            <v>Jegurupadu</v>
          </cell>
          <cell r="D464" t="str">
            <v>Gas</v>
          </cell>
          <cell r="E464">
            <v>209.39999999999998</v>
          </cell>
          <cell r="F464">
            <v>87.3</v>
          </cell>
          <cell r="G464">
            <v>131.64000000000001</v>
          </cell>
          <cell r="H464">
            <v>0</v>
          </cell>
        </row>
        <row r="465">
          <cell r="C465" t="str">
            <v>Spectrum</v>
          </cell>
          <cell r="D465" t="str">
            <v>Gas</v>
          </cell>
          <cell r="E465">
            <v>201</v>
          </cell>
          <cell r="F465">
            <v>87.3</v>
          </cell>
          <cell r="G465">
            <v>126.27000000000001</v>
          </cell>
          <cell r="H465">
            <v>0</v>
          </cell>
        </row>
        <row r="466">
          <cell r="C466" t="str">
            <v>Kondapalli</v>
          </cell>
          <cell r="D466" t="str">
            <v>Gas</v>
          </cell>
          <cell r="E466">
            <v>339.6</v>
          </cell>
          <cell r="F466">
            <v>87.3</v>
          </cell>
          <cell r="G466">
            <v>213.32</v>
          </cell>
          <cell r="H466">
            <v>0</v>
          </cell>
        </row>
        <row r="467">
          <cell r="C467" t="str">
            <v>Combined Cycle-1</v>
          </cell>
          <cell r="D467" t="str">
            <v>Gas</v>
          </cell>
          <cell r="E467">
            <v>0</v>
          </cell>
          <cell r="F467" t="e">
            <v>#DIV/0!</v>
          </cell>
          <cell r="G467">
            <v>0</v>
          </cell>
          <cell r="H467">
            <v>0</v>
          </cell>
        </row>
        <row r="468">
          <cell r="C468" t="str">
            <v>Simhadri</v>
          </cell>
          <cell r="D468" t="str">
            <v>Coal</v>
          </cell>
          <cell r="E468">
            <v>0</v>
          </cell>
          <cell r="F468" t="e">
            <v>#DIV/0!</v>
          </cell>
          <cell r="G468">
            <v>0</v>
          </cell>
          <cell r="H468">
            <v>0</v>
          </cell>
        </row>
        <row r="469">
          <cell r="C469" t="str">
            <v>MAPP</v>
          </cell>
          <cell r="D469" t="str">
            <v>Imports</v>
          </cell>
          <cell r="E469">
            <v>28</v>
          </cell>
          <cell r="F469">
            <v>98</v>
          </cell>
          <cell r="G469">
            <v>19.760000000000002</v>
          </cell>
          <cell r="H469">
            <v>0</v>
          </cell>
        </row>
        <row r="470">
          <cell r="C470" t="str">
            <v>Vijayawada</v>
          </cell>
          <cell r="D470" t="str">
            <v>Coal</v>
          </cell>
          <cell r="E470">
            <v>1153.8</v>
          </cell>
          <cell r="F470">
            <v>96.133333333333326</v>
          </cell>
          <cell r="G470">
            <v>798.55000000000007</v>
          </cell>
          <cell r="H470">
            <v>0</v>
          </cell>
        </row>
        <row r="471">
          <cell r="C471" t="str">
            <v>Eastren region</v>
          </cell>
          <cell r="D471" t="str">
            <v>Imports</v>
          </cell>
          <cell r="E471">
            <v>400</v>
          </cell>
          <cell r="F471">
            <v>85</v>
          </cell>
          <cell r="G471">
            <v>244.84</v>
          </cell>
          <cell r="H471">
            <v>2.4484000000057904E-2</v>
          </cell>
        </row>
        <row r="472">
          <cell r="C472" t="str">
            <v>Nyveli Lignite</v>
          </cell>
          <cell r="D472" t="str">
            <v>Imports</v>
          </cell>
          <cell r="E472">
            <v>277</v>
          </cell>
          <cell r="F472">
            <v>98</v>
          </cell>
          <cell r="G472">
            <v>195.45</v>
          </cell>
          <cell r="H472">
            <v>0</v>
          </cell>
        </row>
        <row r="473">
          <cell r="C473" t="str">
            <v>Kothagudem -D</v>
          </cell>
          <cell r="D473" t="str">
            <v>Coal</v>
          </cell>
          <cell r="E473">
            <v>457.6</v>
          </cell>
          <cell r="F473">
            <v>95.6</v>
          </cell>
          <cell r="G473">
            <v>314.89</v>
          </cell>
          <cell r="H473">
            <v>0</v>
          </cell>
        </row>
        <row r="474">
          <cell r="C474" t="str">
            <v>Ramagundam-B</v>
          </cell>
          <cell r="D474" t="str">
            <v>Coal</v>
          </cell>
          <cell r="E474">
            <v>56.8</v>
          </cell>
          <cell r="F474">
            <v>91.5</v>
          </cell>
          <cell r="G474">
            <v>37.369999999999997</v>
          </cell>
          <cell r="H474">
            <v>0</v>
          </cell>
        </row>
        <row r="475">
          <cell r="C475" t="str">
            <v xml:space="preserve">NTPC </v>
          </cell>
          <cell r="D475" t="str">
            <v>Imports</v>
          </cell>
          <cell r="E475">
            <v>300</v>
          </cell>
          <cell r="F475">
            <v>87.7</v>
          </cell>
          <cell r="G475">
            <v>189.47</v>
          </cell>
          <cell r="H475">
            <v>0</v>
          </cell>
        </row>
        <row r="476">
          <cell r="C476" t="str">
            <v xml:space="preserve">NTPC </v>
          </cell>
          <cell r="D476" t="str">
            <v>Imports</v>
          </cell>
          <cell r="E476">
            <v>280</v>
          </cell>
          <cell r="F476">
            <v>87</v>
          </cell>
          <cell r="G476">
            <v>175.46</v>
          </cell>
          <cell r="H476">
            <v>1.4063690421455703</v>
          </cell>
        </row>
        <row r="477">
          <cell r="C477" t="str">
            <v>Kothagudem-A</v>
          </cell>
          <cell r="D477" t="str">
            <v>Coal</v>
          </cell>
          <cell r="E477">
            <v>217.2</v>
          </cell>
          <cell r="F477">
            <v>80.125</v>
          </cell>
          <cell r="G477">
            <v>125.28999999999999</v>
          </cell>
          <cell r="H477">
            <v>0</v>
          </cell>
        </row>
        <row r="478">
          <cell r="C478" t="str">
            <v>Kothagudem-C</v>
          </cell>
          <cell r="D478" t="str">
            <v>Coal</v>
          </cell>
          <cell r="E478">
            <v>195</v>
          </cell>
          <cell r="F478">
            <v>50.7</v>
          </cell>
          <cell r="G478">
            <v>71.14</v>
          </cell>
          <cell r="H478">
            <v>55.144023668639051</v>
          </cell>
        </row>
        <row r="479">
          <cell r="C479" t="str">
            <v>Kothagudem-B</v>
          </cell>
          <cell r="D479" t="str">
            <v>Coal</v>
          </cell>
          <cell r="E479">
            <v>193</v>
          </cell>
          <cell r="F479">
            <v>25.950000000000003</v>
          </cell>
          <cell r="G479">
            <v>36.049999999999997</v>
          </cell>
          <cell r="H479">
            <v>83.977745664739899</v>
          </cell>
        </row>
        <row r="480">
          <cell r="C480" t="str">
            <v>Rayalaseema</v>
          </cell>
          <cell r="D480" t="str">
            <v>Coal</v>
          </cell>
          <cell r="E480">
            <v>374.6</v>
          </cell>
          <cell r="F480">
            <v>6.9</v>
          </cell>
          <cell r="G480">
            <v>18.73</v>
          </cell>
          <cell r="H480">
            <v>225.57434782608695</v>
          </cell>
        </row>
        <row r="481">
          <cell r="C481" t="str">
            <v>Nellore</v>
          </cell>
          <cell r="D481" t="str">
            <v>Coal</v>
          </cell>
          <cell r="E481">
            <v>25.1</v>
          </cell>
          <cell r="F481">
            <v>1.6</v>
          </cell>
          <cell r="G481">
            <v>0.28999999999999998</v>
          </cell>
          <cell r="H481">
            <v>6.9599999999999991</v>
          </cell>
        </row>
        <row r="482">
          <cell r="C482" t="str">
            <v>PumpedGeneration</v>
          </cell>
          <cell r="D482" t="str">
            <v>Pumped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</row>
        <row r="483">
          <cell r="C483" t="str">
            <v>Pumped Energy</v>
          </cell>
          <cell r="D483" t="str">
            <v>Pumped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</row>
        <row r="484">
          <cell r="C484" t="str">
            <v xml:space="preserve">Vizag </v>
          </cell>
          <cell r="D484" t="str">
            <v>Captive</v>
          </cell>
          <cell r="E484">
            <v>259.30000000000007</v>
          </cell>
          <cell r="F484">
            <v>41.8</v>
          </cell>
          <cell r="G484">
            <v>80.489999999999981</v>
          </cell>
          <cell r="H484">
            <v>2.3107177033492974</v>
          </cell>
        </row>
        <row r="485">
          <cell r="C485" t="str">
            <v>Coal</v>
          </cell>
          <cell r="D485" t="str">
            <v>Captive</v>
          </cell>
          <cell r="E485">
            <v>233.60000000000002</v>
          </cell>
          <cell r="F485">
            <v>40.800000000000004</v>
          </cell>
          <cell r="G485">
            <v>69.899999999999991</v>
          </cell>
          <cell r="H485">
            <v>3.7691176470588061</v>
          </cell>
        </row>
        <row r="486">
          <cell r="C486" t="str">
            <v>Diesel</v>
          </cell>
          <cell r="D486" t="str">
            <v>Captive</v>
          </cell>
          <cell r="E486">
            <v>553.8999999999993</v>
          </cell>
          <cell r="F486">
            <v>0.12045454545454537</v>
          </cell>
          <cell r="G486">
            <v>0.74000000000000021</v>
          </cell>
          <cell r="H486">
            <v>263.42603773584932</v>
          </cell>
        </row>
        <row r="487">
          <cell r="C487" t="str">
            <v>Gas</v>
          </cell>
          <cell r="D487" t="str">
            <v>Captive</v>
          </cell>
          <cell r="E487">
            <v>99</v>
          </cell>
          <cell r="F487">
            <v>22.524999999999999</v>
          </cell>
          <cell r="G487">
            <v>18.029999999999998</v>
          </cell>
          <cell r="H487">
            <v>16.389089900110985</v>
          </cell>
        </row>
        <row r="488">
          <cell r="C488" t="str">
            <v>Residue</v>
          </cell>
          <cell r="D488" t="str">
            <v>Captive</v>
          </cell>
          <cell r="E488">
            <v>53.5</v>
          </cell>
          <cell r="F488">
            <v>6</v>
          </cell>
          <cell r="G488">
            <v>2.3199999999999998</v>
          </cell>
          <cell r="H488">
            <v>14.306666666666665</v>
          </cell>
        </row>
        <row r="489">
          <cell r="C489" t="str">
            <v>Kaiga</v>
          </cell>
          <cell r="D489" t="str">
            <v>Imports</v>
          </cell>
          <cell r="E489">
            <v>115</v>
          </cell>
          <cell r="F489">
            <v>1.2</v>
          </cell>
          <cell r="G489">
            <v>0.96</v>
          </cell>
          <cell r="H489">
            <v>27.0428</v>
          </cell>
        </row>
        <row r="490">
          <cell r="C490" t="e">
            <v>#N/A</v>
          </cell>
          <cell r="D490" t="e">
            <v>#N/A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e">
            <v>#N/A</v>
          </cell>
          <cell r="D491" t="e">
            <v>#N/A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C492" t="e">
            <v>#N/A</v>
          </cell>
          <cell r="D492" t="e">
            <v>#N/A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C493" t="e">
            <v>#N/A</v>
          </cell>
          <cell r="D493" t="e">
            <v>#N/A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C494" t="e">
            <v>#N/A</v>
          </cell>
          <cell r="D494" t="e">
            <v>#N/A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C495" t="e">
            <v>#N/A</v>
          </cell>
          <cell r="D495" t="e">
            <v>#N/A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C496" t="e">
            <v>#N/A</v>
          </cell>
          <cell r="D496" t="e">
            <v>#N/A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C497" t="e">
            <v>#N/A</v>
          </cell>
          <cell r="D497" t="e">
            <v>#N/A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C498" t="e">
            <v>#N/A</v>
          </cell>
          <cell r="D498" t="e">
            <v>#N/A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C499" t="e">
            <v>#N/A</v>
          </cell>
          <cell r="D499" t="e">
            <v>#N/A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C500" t="e">
            <v>#N/A</v>
          </cell>
          <cell r="D500" t="e">
            <v>#N/A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</sheetData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iews"/>
      <sheetName val="Common"/>
      <sheetName val="Dom"/>
      <sheetName val="NDom"/>
      <sheetName val="Agr"/>
      <sheetName val="lTInd"/>
      <sheetName val="HT"/>
      <sheetName val="TOTAL"/>
      <sheetName val="EV Database New GDP"/>
      <sheetName val="1{D Base-Hist"/>
      <sheetName val="DOMESTIC"/>
      <sheetName val="COMMERCIAL"/>
      <sheetName val="AGL"/>
      <sheetName val="LT INDUSTRY"/>
      <sheetName val="LT OTHERS"/>
      <sheetName val="INDUSTRIAL"/>
      <sheetName val="HT OTHERS"/>
      <sheetName val="RAILWAY TRACTION"/>
      <sheetName val="RESCOs"/>
      <sheetName val="op"/>
      <sheetName val="output"/>
    </sheetNames>
    <sheetDataSet>
      <sheetData sheetId="0" refreshError="1">
        <row r="5">
          <cell r="B5" t="str">
            <v>R-Square</v>
          </cell>
          <cell r="C5" t="str">
            <v>Durbin-Watson</v>
          </cell>
          <cell r="D5" t="str">
            <v>T-Stat-1</v>
          </cell>
          <cell r="E5" t="str">
            <v>T-Stat-2</v>
          </cell>
          <cell r="F5" t="str">
            <v>Constant</v>
          </cell>
          <cell r="G5" t="str">
            <v>POPTOT</v>
          </cell>
          <cell r="H5" t="str">
            <v>GDPTC</v>
          </cell>
        </row>
        <row r="14">
          <cell r="B14" t="str">
            <v>R-Square</v>
          </cell>
          <cell r="C14" t="str">
            <v>Durbin-Watson</v>
          </cell>
          <cell r="D14" t="str">
            <v>T-Stat-1</v>
          </cell>
          <cell r="E14" t="str">
            <v>T-Stat-2</v>
          </cell>
          <cell r="F14" t="str">
            <v>Constant</v>
          </cell>
          <cell r="G14" t="str">
            <v>POPTOT</v>
          </cell>
          <cell r="H14" t="str">
            <v>POPURB</v>
          </cell>
        </row>
        <row r="22">
          <cell r="B22" t="str">
            <v>R-Square</v>
          </cell>
          <cell r="C22" t="str">
            <v>Durbin-Watson</v>
          </cell>
          <cell r="D22" t="str">
            <v>T-Stat-1</v>
          </cell>
          <cell r="E22" t="str">
            <v>T-Stat-2</v>
          </cell>
          <cell r="F22" t="str">
            <v>Constant</v>
          </cell>
          <cell r="G22" t="str">
            <v>POPTOT</v>
          </cell>
          <cell r="H22" t="str">
            <v>GDPTC</v>
          </cell>
        </row>
        <row r="32">
          <cell r="B32" t="str">
            <v>R-Square</v>
          </cell>
          <cell r="C32" t="str">
            <v>Durbin-Watson</v>
          </cell>
          <cell r="D32" t="str">
            <v>T-Stat-1</v>
          </cell>
          <cell r="E32" t="str">
            <v>T-Stat-2</v>
          </cell>
          <cell r="F32" t="str">
            <v>Constant</v>
          </cell>
          <cell r="G32" t="str">
            <v>POPRU</v>
          </cell>
          <cell r="H32" t="str">
            <v>PGDPC</v>
          </cell>
        </row>
        <row r="42">
          <cell r="B42" t="str">
            <v>R-Square</v>
          </cell>
          <cell r="C42" t="str">
            <v>Durbin-Watson</v>
          </cell>
          <cell r="D42" t="str">
            <v>T-Stat-1</v>
          </cell>
          <cell r="E42" t="str">
            <v>T-Stat-2</v>
          </cell>
          <cell r="F42" t="str">
            <v>Constant</v>
          </cell>
          <cell r="G42" t="str">
            <v>GDPSC</v>
          </cell>
          <cell r="H42" t="str">
            <v>MANUFC</v>
          </cell>
        </row>
        <row r="49">
          <cell r="B49" t="str">
            <v>R-Square</v>
          </cell>
          <cell r="C49" t="str">
            <v>Durbin-Watson</v>
          </cell>
          <cell r="D49" t="str">
            <v>T-Stat-1</v>
          </cell>
          <cell r="E49" t="str">
            <v>T-Stat-2</v>
          </cell>
          <cell r="F49" t="str">
            <v>Constant</v>
          </cell>
          <cell r="G49" t="str">
            <v>GDPTOTC</v>
          </cell>
          <cell r="H49" t="str">
            <v>POPTOT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DATA_PRG"/>
      <sheetName val="Survey Status_2"/>
      <sheetName val="Dom"/>
      <sheetName val="all"/>
      <sheetName val="MNCL"/>
      <sheetName val="t_prsr"/>
      <sheetName val="General"/>
      <sheetName val="ATP"/>
      <sheetName val="Lead statement"/>
      <sheetName val="Labour charges"/>
      <sheetName val="Detailed"/>
      <sheetName val="New GLs"/>
      <sheetName val="C.S.GENERATION"/>
      <sheetName val="SUMMERY"/>
      <sheetName val="Discom Details"/>
      <sheetName val="Newabstract"/>
      <sheetName val="BREAKUP OF OIL"/>
      <sheetName val="NPDCL-LOADS-13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Executive Summary -Thermal"/>
      <sheetName val="Stationwise Thermal &amp; Hydel Gen"/>
      <sheetName val="TWELVE"/>
      <sheetName val="A 3.7"/>
      <sheetName val="Inputs"/>
      <sheetName val="Work_sheet"/>
      <sheetName val="3-BGP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Work_sheet"/>
      <sheetName val="C.S.GENERATION"/>
      <sheetName val="cover1"/>
      <sheetName val="RevenueInput"/>
      <sheetName val="% of Elect"/>
      <sheetName val="2004"/>
      <sheetName val="DATA_PRG"/>
      <sheetName val="Form-C4"/>
      <sheetName val="Energy_bal"/>
      <sheetName val="t_prsr"/>
      <sheetName val="cap all"/>
      <sheetName val="Discom Details"/>
      <sheetName val="Dom"/>
      <sheetName val="Spec Rev and Cons 18-19"/>
      <sheetName val="Part A General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(1)"/>
      <sheetName val="Investplan"/>
      <sheetName val="Unitcosts"/>
    </sheetNames>
    <sheetDataSet>
      <sheetData sheetId="0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40300</v>
          </cell>
          <cell r="C19">
            <v>12</v>
          </cell>
        </row>
        <row r="20">
          <cell r="A20">
            <v>5.3000000000000016</v>
          </cell>
          <cell r="B20">
            <v>38600</v>
          </cell>
          <cell r="C20">
            <v>12.264150943396231</v>
          </cell>
        </row>
        <row r="21">
          <cell r="A21">
            <v>5.4</v>
          </cell>
          <cell r="B21">
            <v>36900</v>
          </cell>
          <cell r="C21">
            <v>12.4</v>
          </cell>
        </row>
        <row r="22">
          <cell r="A22">
            <v>5.5000000000000018</v>
          </cell>
          <cell r="B22">
            <v>35200</v>
          </cell>
          <cell r="C22">
            <v>12.64150943396227</v>
          </cell>
        </row>
        <row r="23">
          <cell r="A23">
            <v>5.6</v>
          </cell>
          <cell r="B23">
            <v>33500</v>
          </cell>
          <cell r="C23">
            <v>12.85</v>
          </cell>
        </row>
        <row r="24">
          <cell r="A24">
            <v>5.700000000000002</v>
          </cell>
          <cell r="B24">
            <v>31800</v>
          </cell>
          <cell r="C24">
            <v>13.018867924528308</v>
          </cell>
        </row>
        <row r="25">
          <cell r="A25">
            <v>5.8</v>
          </cell>
          <cell r="B25">
            <v>30100</v>
          </cell>
          <cell r="C25">
            <v>13.2</v>
          </cell>
        </row>
        <row r="26">
          <cell r="A26">
            <v>5.9000000000000021</v>
          </cell>
          <cell r="B26">
            <v>28400</v>
          </cell>
          <cell r="C26">
            <v>13.396226415094347</v>
          </cell>
        </row>
        <row r="27">
          <cell r="A27">
            <v>6</v>
          </cell>
          <cell r="B27">
            <v>26700</v>
          </cell>
          <cell r="C27">
            <v>13.55</v>
          </cell>
        </row>
        <row r="28">
          <cell r="A28">
            <v>6.1000000000000023</v>
          </cell>
          <cell r="B28">
            <v>25000</v>
          </cell>
          <cell r="C28">
            <v>13.773584905660385</v>
          </cell>
        </row>
        <row r="29">
          <cell r="A29">
            <v>6.3000000000000025</v>
          </cell>
          <cell r="B29">
            <v>24380.952380952382</v>
          </cell>
          <cell r="C29">
            <v>14.150943396226424</v>
          </cell>
        </row>
        <row r="30">
          <cell r="A30">
            <v>6.5000000000000027</v>
          </cell>
          <cell r="B30">
            <v>23761.904761904763</v>
          </cell>
          <cell r="C30">
            <v>14.528301886792462</v>
          </cell>
        </row>
        <row r="31">
          <cell r="A31">
            <v>6.6000000000000023</v>
          </cell>
          <cell r="B31">
            <v>23142.857142857145</v>
          </cell>
          <cell r="C31">
            <v>14.905660377358501</v>
          </cell>
        </row>
        <row r="32">
          <cell r="A32">
            <v>6.700000000000002</v>
          </cell>
          <cell r="B32">
            <v>22523.809523809527</v>
          </cell>
          <cell r="C32">
            <v>15.28301886792454</v>
          </cell>
        </row>
        <row r="33">
          <cell r="A33">
            <v>6.9000000000000021</v>
          </cell>
          <cell r="B33">
            <v>21904.761904761908</v>
          </cell>
          <cell r="C33">
            <v>15.660377358490578</v>
          </cell>
        </row>
        <row r="34">
          <cell r="A34">
            <v>7.1000000000000023</v>
          </cell>
          <cell r="B34">
            <v>21285.71428571429</v>
          </cell>
          <cell r="C34">
            <v>16.037735849056617</v>
          </cell>
        </row>
        <row r="35">
          <cell r="A35">
            <v>7.3000000000000025</v>
          </cell>
          <cell r="B35">
            <v>20666.666666666672</v>
          </cell>
          <cell r="C35">
            <v>16.415094339622655</v>
          </cell>
        </row>
        <row r="36">
          <cell r="A36">
            <v>7.5000000000000027</v>
          </cell>
          <cell r="B36">
            <v>20047.619047619053</v>
          </cell>
          <cell r="C36">
            <v>16.792452830188694</v>
          </cell>
        </row>
        <row r="37">
          <cell r="A37">
            <v>7.7000000000000028</v>
          </cell>
          <cell r="B37">
            <v>19428.571428571435</v>
          </cell>
          <cell r="C37">
            <v>17.169811320754732</v>
          </cell>
        </row>
        <row r="38">
          <cell r="A38">
            <v>7.900000000000003</v>
          </cell>
          <cell r="B38">
            <v>18809.523809523816</v>
          </cell>
          <cell r="C38">
            <v>17.547169811320771</v>
          </cell>
        </row>
        <row r="39">
          <cell r="A39">
            <v>8.1000000000000032</v>
          </cell>
          <cell r="B39">
            <v>18190.476190476198</v>
          </cell>
          <cell r="C39">
            <v>17.924528301886809</v>
          </cell>
        </row>
        <row r="40">
          <cell r="A40">
            <v>8.3000000000000025</v>
          </cell>
          <cell r="B40">
            <v>17571.42857142858</v>
          </cell>
          <cell r="C40">
            <v>18.301886792452848</v>
          </cell>
        </row>
        <row r="41">
          <cell r="A41">
            <v>8.5000000000000018</v>
          </cell>
          <cell r="B41">
            <v>16952.380952380961</v>
          </cell>
          <cell r="C41">
            <v>18.679245283018886</v>
          </cell>
        </row>
        <row r="42">
          <cell r="A42">
            <v>8.7000000000000011</v>
          </cell>
          <cell r="B42">
            <v>16333.333333333343</v>
          </cell>
          <cell r="C42">
            <v>19.056603773584925</v>
          </cell>
        </row>
        <row r="43">
          <cell r="A43">
            <v>8.9</v>
          </cell>
          <cell r="B43">
            <v>15714.285714285725</v>
          </cell>
          <cell r="C43">
            <v>19.433962264150964</v>
          </cell>
        </row>
        <row r="44">
          <cell r="A44">
            <v>9.1</v>
          </cell>
          <cell r="B44">
            <v>15095.238095238106</v>
          </cell>
          <cell r="C44">
            <v>19.811320754717002</v>
          </cell>
        </row>
        <row r="45">
          <cell r="A45">
            <v>9.2999999999999989</v>
          </cell>
          <cell r="B45">
            <v>14476.190476190488</v>
          </cell>
          <cell r="C45">
            <v>20.188679245283041</v>
          </cell>
        </row>
        <row r="46">
          <cell r="A46">
            <v>9.4999999999999982</v>
          </cell>
          <cell r="B46">
            <v>13857.14285714287</v>
          </cell>
          <cell r="C46">
            <v>20.566037735849079</v>
          </cell>
        </row>
        <row r="47">
          <cell r="A47">
            <v>9.6999999999999975</v>
          </cell>
          <cell r="B47">
            <v>13238.095238095251</v>
          </cell>
          <cell r="C47">
            <v>20.943396226415118</v>
          </cell>
        </row>
        <row r="48">
          <cell r="A48">
            <v>9.8999999999999968</v>
          </cell>
          <cell r="B48">
            <v>12619.047619047633</v>
          </cell>
          <cell r="C48">
            <v>21.320754716981156</v>
          </cell>
        </row>
        <row r="49">
          <cell r="A49">
            <v>10.099999999999996</v>
          </cell>
          <cell r="B49">
            <v>12000</v>
          </cell>
          <cell r="C49">
            <v>21.698113207547195</v>
          </cell>
        </row>
        <row r="50">
          <cell r="A50">
            <v>10.299999999999995</v>
          </cell>
          <cell r="B50">
            <v>11850</v>
          </cell>
          <cell r="C50">
            <v>22.075471698113233</v>
          </cell>
        </row>
        <row r="51">
          <cell r="A51">
            <v>10.499999999999995</v>
          </cell>
          <cell r="B51">
            <v>11700</v>
          </cell>
          <cell r="C51">
            <v>22.452830188679272</v>
          </cell>
        </row>
        <row r="52">
          <cell r="A52">
            <v>10.699999999999994</v>
          </cell>
          <cell r="B52">
            <v>11550</v>
          </cell>
          <cell r="C52">
            <v>22.83018867924531</v>
          </cell>
        </row>
        <row r="53">
          <cell r="A53">
            <v>10.899999999999993</v>
          </cell>
          <cell r="B53">
            <v>11400</v>
          </cell>
          <cell r="C53">
            <v>23.207547169811349</v>
          </cell>
        </row>
        <row r="54">
          <cell r="A54">
            <v>11.099999999999993</v>
          </cell>
          <cell r="B54">
            <v>11250</v>
          </cell>
          <cell r="C54">
            <v>23.584905660377387</v>
          </cell>
        </row>
        <row r="55">
          <cell r="A55">
            <v>11.299999999999992</v>
          </cell>
          <cell r="B55">
            <v>11100</v>
          </cell>
          <cell r="C55">
            <v>23.962264150943426</v>
          </cell>
        </row>
        <row r="56">
          <cell r="A56">
            <v>11.499999999999991</v>
          </cell>
          <cell r="B56">
            <v>10950</v>
          </cell>
          <cell r="C56">
            <v>24.339622641509465</v>
          </cell>
        </row>
        <row r="57">
          <cell r="A57">
            <v>11.69999999999999</v>
          </cell>
          <cell r="B57">
            <v>10800</v>
          </cell>
          <cell r="C57">
            <v>24.716981132075503</v>
          </cell>
        </row>
        <row r="58">
          <cell r="A58">
            <v>11.89999999999999</v>
          </cell>
          <cell r="B58">
            <v>10650</v>
          </cell>
          <cell r="C58">
            <v>25.094339622641542</v>
          </cell>
        </row>
        <row r="59">
          <cell r="A59">
            <v>12.099999999999989</v>
          </cell>
          <cell r="B59">
            <v>10500</v>
          </cell>
          <cell r="C59">
            <v>25.47169811320758</v>
          </cell>
        </row>
        <row r="60">
          <cell r="A60">
            <v>12.299999999999988</v>
          </cell>
          <cell r="B60">
            <v>10366.666666666666</v>
          </cell>
          <cell r="C60">
            <v>25.849056603773619</v>
          </cell>
        </row>
        <row r="61">
          <cell r="A61">
            <v>12.499999999999988</v>
          </cell>
          <cell r="B61">
            <v>10233.333333333332</v>
          </cell>
          <cell r="C61">
            <v>26.226415094339657</v>
          </cell>
        </row>
        <row r="62">
          <cell r="A62">
            <v>12.699999999999987</v>
          </cell>
          <cell r="B62">
            <v>10099.999999999998</v>
          </cell>
          <cell r="C62">
            <v>26.603773584905696</v>
          </cell>
        </row>
        <row r="63">
          <cell r="A63">
            <v>12.899999999999986</v>
          </cell>
          <cell r="B63">
            <v>9966.6666666666642</v>
          </cell>
          <cell r="C63">
            <v>26.981132075471734</v>
          </cell>
        </row>
        <row r="64">
          <cell r="A64">
            <v>13.099999999999985</v>
          </cell>
          <cell r="B64">
            <v>9833.3333333333303</v>
          </cell>
          <cell r="C64">
            <v>27.358490566037773</v>
          </cell>
        </row>
        <row r="65">
          <cell r="A65">
            <v>13.299999999999985</v>
          </cell>
          <cell r="B65">
            <v>9699.9999999999964</v>
          </cell>
          <cell r="C65">
            <v>27.735849056603811</v>
          </cell>
        </row>
        <row r="66">
          <cell r="A66">
            <v>13.499999999999984</v>
          </cell>
          <cell r="B66">
            <v>9566.6666666666624</v>
          </cell>
          <cell r="C66">
            <v>28.11320754716985</v>
          </cell>
        </row>
        <row r="67">
          <cell r="A67">
            <v>13.699999999999983</v>
          </cell>
          <cell r="B67">
            <v>9433.3333333333285</v>
          </cell>
          <cell r="C67">
            <v>28.490566037735888</v>
          </cell>
        </row>
        <row r="68">
          <cell r="A68">
            <v>13.899999999999983</v>
          </cell>
          <cell r="B68">
            <v>9299.9999999999945</v>
          </cell>
          <cell r="C68">
            <v>28.867924528301927</v>
          </cell>
        </row>
        <row r="69">
          <cell r="A69">
            <v>14.099999999999982</v>
          </cell>
          <cell r="B69">
            <v>9166.6666666666606</v>
          </cell>
          <cell r="C69">
            <v>29.245283018867966</v>
          </cell>
        </row>
        <row r="70">
          <cell r="A70">
            <v>14.299999999999981</v>
          </cell>
          <cell r="B70">
            <v>9033.3333333333267</v>
          </cell>
          <cell r="C70">
            <v>29.622641509434004</v>
          </cell>
        </row>
        <row r="71">
          <cell r="A71">
            <v>14.49999999999998</v>
          </cell>
          <cell r="B71">
            <v>8899.9999999999927</v>
          </cell>
          <cell r="C71">
            <v>30.000000000000043</v>
          </cell>
        </row>
        <row r="72">
          <cell r="A72">
            <v>14.69999999999998</v>
          </cell>
          <cell r="B72">
            <v>8766.6666666666588</v>
          </cell>
          <cell r="C72">
            <v>30.377358490566081</v>
          </cell>
        </row>
        <row r="73">
          <cell r="A73">
            <v>14.899999999999979</v>
          </cell>
          <cell r="B73">
            <v>8633.3333333333248</v>
          </cell>
          <cell r="C73">
            <v>30.75471698113212</v>
          </cell>
        </row>
        <row r="74">
          <cell r="A74">
            <v>15.099999999999978</v>
          </cell>
          <cell r="B74">
            <v>8400</v>
          </cell>
          <cell r="C74">
            <v>31.132075471698158</v>
          </cell>
        </row>
        <row r="75">
          <cell r="A75">
            <v>15.299999999999978</v>
          </cell>
          <cell r="B75">
            <v>8372</v>
          </cell>
          <cell r="C75">
            <v>31.509433962264197</v>
          </cell>
        </row>
        <row r="76">
          <cell r="A76">
            <v>15.499999999999977</v>
          </cell>
          <cell r="B76">
            <v>8344</v>
          </cell>
          <cell r="C76">
            <v>31.886792452830235</v>
          </cell>
        </row>
        <row r="77">
          <cell r="A77">
            <v>15.699999999999976</v>
          </cell>
          <cell r="B77">
            <v>8316</v>
          </cell>
          <cell r="C77">
            <v>32.264150943396274</v>
          </cell>
        </row>
        <row r="78">
          <cell r="A78">
            <v>15.899999999999975</v>
          </cell>
          <cell r="B78">
            <v>8288</v>
          </cell>
          <cell r="C78">
            <v>32.641509433962312</v>
          </cell>
        </row>
        <row r="79">
          <cell r="A79">
            <v>16.099999999999977</v>
          </cell>
          <cell r="B79">
            <v>8260</v>
          </cell>
          <cell r="C79">
            <v>33.018867924528351</v>
          </cell>
        </row>
        <row r="80">
          <cell r="A80">
            <v>16.299999999999976</v>
          </cell>
          <cell r="B80">
            <v>8232</v>
          </cell>
          <cell r="C80">
            <v>33.396226415094389</v>
          </cell>
        </row>
        <row r="81">
          <cell r="A81">
            <v>16.499999999999975</v>
          </cell>
          <cell r="B81">
            <v>8204</v>
          </cell>
          <cell r="C81">
            <v>33.773584905660428</v>
          </cell>
        </row>
        <row r="82">
          <cell r="A82">
            <v>16.699999999999974</v>
          </cell>
          <cell r="B82">
            <v>8176</v>
          </cell>
          <cell r="C82">
            <v>34.150943396226467</v>
          </cell>
        </row>
        <row r="83">
          <cell r="A83">
            <v>16.899999999999974</v>
          </cell>
          <cell r="B83">
            <v>8148</v>
          </cell>
          <cell r="C83">
            <v>34.528301886792505</v>
          </cell>
        </row>
        <row r="84">
          <cell r="A84">
            <v>17.099999999999973</v>
          </cell>
          <cell r="B84">
            <v>8120</v>
          </cell>
          <cell r="C84">
            <v>34.905660377358544</v>
          </cell>
        </row>
        <row r="85">
          <cell r="A85">
            <v>17.299999999999972</v>
          </cell>
          <cell r="B85">
            <v>8092</v>
          </cell>
          <cell r="C85">
            <v>35.283018867924582</v>
          </cell>
        </row>
        <row r="86">
          <cell r="A86">
            <v>17.499999999999972</v>
          </cell>
          <cell r="B86">
            <v>8064</v>
          </cell>
          <cell r="C86">
            <v>35.660377358490621</v>
          </cell>
        </row>
        <row r="87">
          <cell r="A87">
            <v>17.699999999999971</v>
          </cell>
          <cell r="B87">
            <v>8036</v>
          </cell>
          <cell r="C87">
            <v>36.037735849056659</v>
          </cell>
        </row>
        <row r="88">
          <cell r="A88">
            <v>17.89999999999997</v>
          </cell>
          <cell r="B88">
            <v>8008</v>
          </cell>
          <cell r="C88">
            <v>36.415094339622698</v>
          </cell>
        </row>
        <row r="89">
          <cell r="A89">
            <v>18.099999999999969</v>
          </cell>
          <cell r="B89">
            <v>7980</v>
          </cell>
          <cell r="C89">
            <v>36.792452830188736</v>
          </cell>
        </row>
        <row r="90">
          <cell r="A90">
            <v>18.299999999999969</v>
          </cell>
          <cell r="B90">
            <v>7952</v>
          </cell>
          <cell r="C90">
            <v>37.169811320754775</v>
          </cell>
        </row>
        <row r="91">
          <cell r="A91">
            <v>18.499999999999968</v>
          </cell>
          <cell r="B91">
            <v>7924</v>
          </cell>
          <cell r="C91">
            <v>37.547169811320813</v>
          </cell>
        </row>
        <row r="92">
          <cell r="A92">
            <v>18.699999999999967</v>
          </cell>
          <cell r="B92">
            <v>7896</v>
          </cell>
          <cell r="C92">
            <v>37.924528301886852</v>
          </cell>
        </row>
        <row r="93">
          <cell r="A93">
            <v>18.899999999999967</v>
          </cell>
          <cell r="B93">
            <v>7868</v>
          </cell>
          <cell r="C93">
            <v>38.301886792452891</v>
          </cell>
        </row>
        <row r="94">
          <cell r="A94">
            <v>19.099999999999966</v>
          </cell>
          <cell r="B94">
            <v>7840</v>
          </cell>
          <cell r="C94">
            <v>38.679245283018929</v>
          </cell>
        </row>
        <row r="95">
          <cell r="A95">
            <v>19.299999999999965</v>
          </cell>
          <cell r="B95">
            <v>7812</v>
          </cell>
          <cell r="C95">
            <v>39.056603773584968</v>
          </cell>
        </row>
        <row r="96">
          <cell r="A96">
            <v>19.499999999999964</v>
          </cell>
          <cell r="B96">
            <v>7784</v>
          </cell>
          <cell r="C96">
            <v>39.433962264151006</v>
          </cell>
        </row>
        <row r="97">
          <cell r="A97">
            <v>19.699999999999964</v>
          </cell>
          <cell r="B97">
            <v>7756</v>
          </cell>
          <cell r="C97">
            <v>39.811320754717045</v>
          </cell>
        </row>
        <row r="98">
          <cell r="A98">
            <v>19.899999999999963</v>
          </cell>
          <cell r="B98">
            <v>7728</v>
          </cell>
          <cell r="C98">
            <v>40.188679245283083</v>
          </cell>
        </row>
        <row r="99">
          <cell r="A99">
            <v>20.099999999999962</v>
          </cell>
          <cell r="B99">
            <v>7700</v>
          </cell>
          <cell r="C99">
            <v>40.566037735849122</v>
          </cell>
        </row>
        <row r="100">
          <cell r="A100">
            <v>20.299999999999962</v>
          </cell>
          <cell r="B100">
            <v>7672</v>
          </cell>
          <cell r="C100">
            <v>40.94339622641516</v>
          </cell>
        </row>
        <row r="101">
          <cell r="A101">
            <v>20.499999999999961</v>
          </cell>
          <cell r="B101">
            <v>7644</v>
          </cell>
          <cell r="C101">
            <v>41.320754716981199</v>
          </cell>
        </row>
        <row r="102">
          <cell r="A102">
            <v>20.69999999999996</v>
          </cell>
          <cell r="B102">
            <v>7616</v>
          </cell>
          <cell r="C102">
            <v>41.698113207547237</v>
          </cell>
        </row>
        <row r="103">
          <cell r="A103">
            <v>20.899999999999959</v>
          </cell>
          <cell r="B103">
            <v>7588</v>
          </cell>
          <cell r="C103">
            <v>42.075471698113276</v>
          </cell>
        </row>
        <row r="104">
          <cell r="A104">
            <v>21.099999999999959</v>
          </cell>
          <cell r="B104">
            <v>7560</v>
          </cell>
          <cell r="C104">
            <v>42.452830188679314</v>
          </cell>
        </row>
        <row r="105">
          <cell r="A105">
            <v>21.299999999999958</v>
          </cell>
          <cell r="B105">
            <v>7532</v>
          </cell>
          <cell r="C105">
            <v>42.830188679245353</v>
          </cell>
        </row>
        <row r="106">
          <cell r="A106">
            <v>21.499999999999957</v>
          </cell>
          <cell r="B106">
            <v>7504</v>
          </cell>
          <cell r="C106">
            <v>43.207547169811392</v>
          </cell>
        </row>
        <row r="107">
          <cell r="A107">
            <v>21.699999999999957</v>
          </cell>
          <cell r="B107">
            <v>7476</v>
          </cell>
          <cell r="C107">
            <v>43.58490566037743</v>
          </cell>
        </row>
        <row r="108">
          <cell r="A108">
            <v>21.899999999999956</v>
          </cell>
          <cell r="B108">
            <v>7448</v>
          </cell>
          <cell r="C108">
            <v>43.962264150943469</v>
          </cell>
        </row>
        <row r="109">
          <cell r="A109">
            <v>22.099999999999955</v>
          </cell>
          <cell r="B109">
            <v>7420</v>
          </cell>
          <cell r="C109">
            <v>44.339622641509507</v>
          </cell>
        </row>
        <row r="110">
          <cell r="A110">
            <v>22.299999999999955</v>
          </cell>
          <cell r="B110">
            <v>7392</v>
          </cell>
          <cell r="C110">
            <v>44.716981132075546</v>
          </cell>
        </row>
        <row r="111">
          <cell r="A111">
            <v>22.499999999999954</v>
          </cell>
          <cell r="B111">
            <v>7364</v>
          </cell>
          <cell r="C111">
            <v>45.094339622641584</v>
          </cell>
        </row>
        <row r="112">
          <cell r="A112">
            <v>22.699999999999953</v>
          </cell>
          <cell r="B112">
            <v>7336</v>
          </cell>
          <cell r="C112">
            <v>45.471698113207623</v>
          </cell>
        </row>
        <row r="113">
          <cell r="A113">
            <v>22.899999999999952</v>
          </cell>
          <cell r="B113">
            <v>7308</v>
          </cell>
          <cell r="C113">
            <v>45.849056603773661</v>
          </cell>
        </row>
        <row r="114">
          <cell r="A114">
            <v>23.099999999999952</v>
          </cell>
          <cell r="B114">
            <v>7280</v>
          </cell>
          <cell r="C114">
            <v>46.2264150943397</v>
          </cell>
        </row>
        <row r="115">
          <cell r="A115">
            <v>23.299999999999951</v>
          </cell>
          <cell r="B115">
            <v>7252</v>
          </cell>
          <cell r="C115">
            <v>46.603773584905738</v>
          </cell>
        </row>
        <row r="116">
          <cell r="A116">
            <v>23.49999999999995</v>
          </cell>
          <cell r="B116">
            <v>7224</v>
          </cell>
          <cell r="C116">
            <v>46.981132075471777</v>
          </cell>
        </row>
        <row r="117">
          <cell r="A117">
            <v>23.69999999999995</v>
          </cell>
          <cell r="B117">
            <v>7196</v>
          </cell>
          <cell r="C117">
            <v>47.358490566037815</v>
          </cell>
        </row>
        <row r="118">
          <cell r="A118">
            <v>23.899999999999949</v>
          </cell>
          <cell r="B118">
            <v>7168</v>
          </cell>
          <cell r="C118">
            <v>47.735849056603854</v>
          </cell>
        </row>
        <row r="119">
          <cell r="A119">
            <v>24.099999999999948</v>
          </cell>
          <cell r="B119">
            <v>7140</v>
          </cell>
          <cell r="C119">
            <v>48.113207547169893</v>
          </cell>
        </row>
        <row r="120">
          <cell r="A120">
            <v>24.299999999999947</v>
          </cell>
          <cell r="B120">
            <v>7112</v>
          </cell>
          <cell r="C120">
            <v>48.490566037735931</v>
          </cell>
        </row>
        <row r="121">
          <cell r="A121">
            <v>24.499999999999947</v>
          </cell>
          <cell r="B121">
            <v>7084</v>
          </cell>
          <cell r="C121">
            <v>48.86792452830197</v>
          </cell>
        </row>
        <row r="122">
          <cell r="A122">
            <v>24.699999999999946</v>
          </cell>
          <cell r="B122">
            <v>7056</v>
          </cell>
          <cell r="C122">
            <v>49.245283018868008</v>
          </cell>
        </row>
        <row r="123">
          <cell r="A123">
            <v>24.899999999999945</v>
          </cell>
          <cell r="B123">
            <v>7028</v>
          </cell>
          <cell r="C123">
            <v>49.622641509434047</v>
          </cell>
        </row>
        <row r="124">
          <cell r="A124">
            <v>25.099999999999945</v>
          </cell>
          <cell r="B124">
            <v>7000</v>
          </cell>
          <cell r="C124">
            <v>50</v>
          </cell>
        </row>
        <row r="125">
          <cell r="A125">
            <v>25.299999999999944</v>
          </cell>
          <cell r="B125">
            <v>6980</v>
          </cell>
          <cell r="C125">
            <v>50.4</v>
          </cell>
        </row>
        <row r="126">
          <cell r="A126">
            <v>25.499999999999943</v>
          </cell>
          <cell r="B126">
            <v>6960</v>
          </cell>
          <cell r="C126">
            <v>50.8</v>
          </cell>
        </row>
        <row r="127">
          <cell r="A127">
            <v>25.699999999999942</v>
          </cell>
          <cell r="B127">
            <v>6940</v>
          </cell>
          <cell r="C127">
            <v>51.199999999999996</v>
          </cell>
        </row>
        <row r="128">
          <cell r="A128">
            <v>25.899999999999942</v>
          </cell>
          <cell r="B128">
            <v>6920</v>
          </cell>
          <cell r="C128">
            <v>51.599999999999994</v>
          </cell>
        </row>
        <row r="129">
          <cell r="A129">
            <v>26.099999999999941</v>
          </cell>
          <cell r="B129">
            <v>6900</v>
          </cell>
          <cell r="C129">
            <v>51.999999999999993</v>
          </cell>
        </row>
        <row r="130">
          <cell r="A130">
            <v>26.29999999999994</v>
          </cell>
          <cell r="B130">
            <v>6880</v>
          </cell>
          <cell r="C130">
            <v>52.399999999999991</v>
          </cell>
        </row>
        <row r="131">
          <cell r="A131">
            <v>26.49999999999994</v>
          </cell>
          <cell r="B131">
            <v>6860</v>
          </cell>
          <cell r="C131">
            <v>52.79999999999999</v>
          </cell>
        </row>
        <row r="132">
          <cell r="A132">
            <v>26.699999999999939</v>
          </cell>
          <cell r="B132">
            <v>6840</v>
          </cell>
          <cell r="C132">
            <v>53.199999999999989</v>
          </cell>
        </row>
        <row r="133">
          <cell r="A133">
            <v>26.899999999999938</v>
          </cell>
          <cell r="B133">
            <v>6820</v>
          </cell>
          <cell r="C133">
            <v>53.599999999999987</v>
          </cell>
        </row>
        <row r="134">
          <cell r="A134">
            <v>27.099999999999937</v>
          </cell>
          <cell r="B134">
            <v>6800</v>
          </cell>
          <cell r="C134">
            <v>53.999999999999986</v>
          </cell>
        </row>
        <row r="135">
          <cell r="A135">
            <v>27.299999999999937</v>
          </cell>
          <cell r="B135">
            <v>6780</v>
          </cell>
          <cell r="C135">
            <v>54.399999999999984</v>
          </cell>
        </row>
        <row r="136">
          <cell r="A136">
            <v>27.499999999999936</v>
          </cell>
          <cell r="B136">
            <v>6760</v>
          </cell>
          <cell r="C136">
            <v>54.799999999999983</v>
          </cell>
        </row>
        <row r="137">
          <cell r="A137">
            <v>27.699999999999935</v>
          </cell>
          <cell r="B137">
            <v>6740</v>
          </cell>
          <cell r="C137">
            <v>55.199999999999982</v>
          </cell>
        </row>
        <row r="138">
          <cell r="A138">
            <v>27.899999999999935</v>
          </cell>
          <cell r="B138">
            <v>6720</v>
          </cell>
          <cell r="C138">
            <v>55.59999999999998</v>
          </cell>
        </row>
        <row r="139">
          <cell r="A139">
            <v>28.099999999999934</v>
          </cell>
          <cell r="B139">
            <v>6700</v>
          </cell>
          <cell r="C139">
            <v>55.999999999999979</v>
          </cell>
        </row>
        <row r="140">
          <cell r="A140">
            <v>28.299999999999933</v>
          </cell>
          <cell r="B140">
            <v>6680</v>
          </cell>
          <cell r="C140">
            <v>56.399999999999977</v>
          </cell>
        </row>
        <row r="141">
          <cell r="A141">
            <v>28.499999999999932</v>
          </cell>
          <cell r="B141">
            <v>6660</v>
          </cell>
          <cell r="C141">
            <v>56.799999999999976</v>
          </cell>
        </row>
        <row r="142">
          <cell r="A142">
            <v>28.699999999999932</v>
          </cell>
          <cell r="B142">
            <v>6640</v>
          </cell>
          <cell r="C142">
            <v>57.199999999999974</v>
          </cell>
        </row>
        <row r="143">
          <cell r="A143">
            <v>28.899999999999931</v>
          </cell>
          <cell r="B143">
            <v>6620</v>
          </cell>
          <cell r="C143">
            <v>57.599999999999973</v>
          </cell>
        </row>
        <row r="144">
          <cell r="A144">
            <v>29.09999999999993</v>
          </cell>
          <cell r="B144">
            <v>6600</v>
          </cell>
          <cell r="C144">
            <v>57.999999999999972</v>
          </cell>
        </row>
        <row r="145">
          <cell r="A145">
            <v>29.29999999999993</v>
          </cell>
          <cell r="B145">
            <v>6580</v>
          </cell>
          <cell r="C145">
            <v>58.39999999999997</v>
          </cell>
        </row>
        <row r="146">
          <cell r="A146">
            <v>29.499999999999929</v>
          </cell>
          <cell r="B146">
            <v>6560</v>
          </cell>
          <cell r="C146">
            <v>58.799999999999969</v>
          </cell>
        </row>
        <row r="147">
          <cell r="A147">
            <v>29.699999999999928</v>
          </cell>
          <cell r="B147">
            <v>6540</v>
          </cell>
          <cell r="C147">
            <v>59.199999999999967</v>
          </cell>
        </row>
        <row r="148">
          <cell r="A148">
            <v>29.899999999999928</v>
          </cell>
          <cell r="B148">
            <v>6520</v>
          </cell>
          <cell r="C148">
            <v>59.599999999999966</v>
          </cell>
        </row>
        <row r="149">
          <cell r="A149">
            <v>30.099999999999927</v>
          </cell>
          <cell r="B149">
            <v>6500</v>
          </cell>
          <cell r="C149">
            <v>59.999999999999964</v>
          </cell>
        </row>
        <row r="150">
          <cell r="A150">
            <v>30.299999999999926</v>
          </cell>
          <cell r="B150">
            <v>6490</v>
          </cell>
          <cell r="C150">
            <v>60.3333333333333</v>
          </cell>
        </row>
        <row r="151">
          <cell r="A151">
            <v>30.499999999999925</v>
          </cell>
          <cell r="B151">
            <v>6480</v>
          </cell>
          <cell r="C151">
            <v>60.666666666666636</v>
          </cell>
        </row>
        <row r="152">
          <cell r="A152">
            <v>30.699999999999925</v>
          </cell>
          <cell r="B152">
            <v>6470</v>
          </cell>
          <cell r="C152">
            <v>60.999999999999972</v>
          </cell>
        </row>
        <row r="153">
          <cell r="A153">
            <v>30.899999999999924</v>
          </cell>
          <cell r="B153">
            <v>6460</v>
          </cell>
          <cell r="C153">
            <v>61.333333333333307</v>
          </cell>
        </row>
        <row r="154">
          <cell r="A154">
            <v>31.099999999999923</v>
          </cell>
          <cell r="B154">
            <v>6450</v>
          </cell>
          <cell r="C154">
            <v>61.666666666666643</v>
          </cell>
        </row>
        <row r="155">
          <cell r="A155">
            <v>31.299999999999923</v>
          </cell>
          <cell r="B155">
            <v>6440</v>
          </cell>
          <cell r="C155">
            <v>61.999999999999979</v>
          </cell>
        </row>
        <row r="156">
          <cell r="A156">
            <v>31.499999999999922</v>
          </cell>
          <cell r="B156">
            <v>6430</v>
          </cell>
          <cell r="C156">
            <v>62.333333333333314</v>
          </cell>
        </row>
        <row r="157">
          <cell r="A157">
            <v>31.699999999999921</v>
          </cell>
          <cell r="B157">
            <v>6420</v>
          </cell>
          <cell r="C157">
            <v>62.66666666666665</v>
          </cell>
        </row>
        <row r="158">
          <cell r="A158">
            <v>31.89999999999992</v>
          </cell>
          <cell r="B158">
            <v>6410</v>
          </cell>
          <cell r="C158">
            <v>62.999999999999986</v>
          </cell>
        </row>
        <row r="159">
          <cell r="A159">
            <v>32.099999999999923</v>
          </cell>
          <cell r="B159">
            <v>6400</v>
          </cell>
          <cell r="C159">
            <v>63.333333333333321</v>
          </cell>
        </row>
        <row r="160">
          <cell r="A160">
            <v>32.299999999999926</v>
          </cell>
          <cell r="B160">
            <v>6390</v>
          </cell>
          <cell r="C160">
            <v>63.666666666666657</v>
          </cell>
        </row>
        <row r="161">
          <cell r="A161">
            <v>32.499999999999929</v>
          </cell>
          <cell r="B161">
            <v>6380</v>
          </cell>
          <cell r="C161">
            <v>63.999999999999993</v>
          </cell>
        </row>
        <row r="162">
          <cell r="A162">
            <v>32.699999999999932</v>
          </cell>
          <cell r="B162">
            <v>6370</v>
          </cell>
          <cell r="C162">
            <v>64.333333333333329</v>
          </cell>
        </row>
        <row r="163">
          <cell r="A163">
            <v>32.899999999999935</v>
          </cell>
          <cell r="B163">
            <v>6360</v>
          </cell>
          <cell r="C163">
            <v>64.666666666666657</v>
          </cell>
        </row>
        <row r="164">
          <cell r="A164">
            <v>33.099999999999937</v>
          </cell>
          <cell r="B164">
            <v>6350</v>
          </cell>
          <cell r="C164">
            <v>64.999999999999986</v>
          </cell>
        </row>
        <row r="165">
          <cell r="A165">
            <v>33.29999999999994</v>
          </cell>
          <cell r="B165">
            <v>6340</v>
          </cell>
          <cell r="C165">
            <v>65.249999999999986</v>
          </cell>
        </row>
        <row r="166">
          <cell r="A166">
            <v>33.499999999999943</v>
          </cell>
          <cell r="B166">
            <v>6330</v>
          </cell>
          <cell r="C166">
            <v>65.499999999999986</v>
          </cell>
        </row>
        <row r="167">
          <cell r="A167">
            <v>33.699999999999946</v>
          </cell>
          <cell r="B167">
            <v>6320</v>
          </cell>
          <cell r="C167">
            <v>65.749999999999986</v>
          </cell>
        </row>
        <row r="168">
          <cell r="A168">
            <v>33.899999999999949</v>
          </cell>
          <cell r="B168">
            <v>6310</v>
          </cell>
          <cell r="C168">
            <v>65.999999999999986</v>
          </cell>
        </row>
        <row r="169">
          <cell r="A169">
            <v>34.099999999999952</v>
          </cell>
          <cell r="B169">
            <v>6300</v>
          </cell>
          <cell r="C169">
            <v>66.249999999999986</v>
          </cell>
        </row>
        <row r="170">
          <cell r="A170">
            <v>34.299999999999955</v>
          </cell>
          <cell r="B170">
            <v>6290</v>
          </cell>
          <cell r="C170">
            <v>66.499999999999986</v>
          </cell>
        </row>
        <row r="171">
          <cell r="A171">
            <v>34.499999999999957</v>
          </cell>
          <cell r="B171">
            <v>6280</v>
          </cell>
          <cell r="C171">
            <v>66.749999999999986</v>
          </cell>
        </row>
        <row r="172">
          <cell r="A172">
            <v>34.69999999999996</v>
          </cell>
          <cell r="B172">
            <v>6270</v>
          </cell>
          <cell r="C172">
            <v>66.999999999999986</v>
          </cell>
        </row>
        <row r="173">
          <cell r="A173">
            <v>34.899999999999963</v>
          </cell>
          <cell r="B173">
            <v>6260</v>
          </cell>
          <cell r="C173">
            <v>67.249999999999986</v>
          </cell>
        </row>
        <row r="174">
          <cell r="A174">
            <v>35.099999999999966</v>
          </cell>
          <cell r="B174">
            <v>6250</v>
          </cell>
          <cell r="C174">
            <v>67.499999999999986</v>
          </cell>
        </row>
        <row r="175">
          <cell r="A175">
            <v>35.299999999999969</v>
          </cell>
          <cell r="B175">
            <v>6240</v>
          </cell>
          <cell r="C175">
            <v>67.749999999999986</v>
          </cell>
        </row>
        <row r="176">
          <cell r="A176">
            <v>35.499999999999972</v>
          </cell>
          <cell r="B176">
            <v>6230</v>
          </cell>
          <cell r="C176">
            <v>67.999999999999986</v>
          </cell>
        </row>
        <row r="177">
          <cell r="A177">
            <v>35.699999999999974</v>
          </cell>
          <cell r="B177">
            <v>6220</v>
          </cell>
          <cell r="C177">
            <v>68.249999999999986</v>
          </cell>
        </row>
        <row r="178">
          <cell r="A178">
            <v>35.899999999999977</v>
          </cell>
          <cell r="B178">
            <v>6210</v>
          </cell>
          <cell r="C178">
            <v>68.499999999999986</v>
          </cell>
        </row>
        <row r="179">
          <cell r="A179">
            <v>36.09999999999998</v>
          </cell>
          <cell r="B179">
            <v>6200</v>
          </cell>
          <cell r="C179">
            <v>68.749999999999986</v>
          </cell>
        </row>
        <row r="180">
          <cell r="A180">
            <v>36.299999999999983</v>
          </cell>
          <cell r="B180">
            <v>6190</v>
          </cell>
          <cell r="C180">
            <v>68.999999999999986</v>
          </cell>
        </row>
        <row r="181">
          <cell r="A181">
            <v>36.499999999999986</v>
          </cell>
          <cell r="B181">
            <v>6180</v>
          </cell>
          <cell r="C181">
            <v>69.249999999999986</v>
          </cell>
        </row>
        <row r="182">
          <cell r="A182">
            <v>36.699999999999989</v>
          </cell>
          <cell r="B182">
            <v>6170</v>
          </cell>
          <cell r="C182">
            <v>69.499999999999986</v>
          </cell>
        </row>
        <row r="183">
          <cell r="A183">
            <v>36.899999999999991</v>
          </cell>
          <cell r="B183">
            <v>6160</v>
          </cell>
          <cell r="C183">
            <v>69.749999999999986</v>
          </cell>
        </row>
        <row r="184">
          <cell r="A184">
            <v>37.099999999999994</v>
          </cell>
          <cell r="B184">
            <v>5500</v>
          </cell>
          <cell r="C184">
            <v>69.999999999999986</v>
          </cell>
        </row>
        <row r="185">
          <cell r="A185">
            <v>37.299999999999997</v>
          </cell>
          <cell r="B185">
            <v>5499</v>
          </cell>
          <cell r="C185">
            <v>70.076923076923066</v>
          </cell>
        </row>
        <row r="186">
          <cell r="A186">
            <v>37.5</v>
          </cell>
          <cell r="B186">
            <v>5498</v>
          </cell>
          <cell r="C186">
            <v>70.153846153846146</v>
          </cell>
        </row>
        <row r="187">
          <cell r="A187">
            <v>37.700000000000003</v>
          </cell>
          <cell r="B187">
            <v>5497</v>
          </cell>
          <cell r="C187">
            <v>70.230769230769226</v>
          </cell>
        </row>
        <row r="188">
          <cell r="A188">
            <v>37.900000000000006</v>
          </cell>
          <cell r="B188">
            <v>5496</v>
          </cell>
          <cell r="C188">
            <v>70.307692307692307</v>
          </cell>
        </row>
        <row r="189">
          <cell r="A189">
            <v>38.100000000000009</v>
          </cell>
          <cell r="B189">
            <v>5495</v>
          </cell>
          <cell r="C189">
            <v>70.384615384615387</v>
          </cell>
        </row>
        <row r="190">
          <cell r="A190">
            <v>38.300000000000011</v>
          </cell>
          <cell r="B190">
            <v>5494</v>
          </cell>
          <cell r="C190">
            <v>70.461538461538467</v>
          </cell>
        </row>
        <row r="191">
          <cell r="A191">
            <v>38.500000000000014</v>
          </cell>
          <cell r="B191">
            <v>5493</v>
          </cell>
          <cell r="C191">
            <v>70.538461538461547</v>
          </cell>
        </row>
        <row r="192">
          <cell r="A192">
            <v>38.700000000000017</v>
          </cell>
          <cell r="B192">
            <v>5492</v>
          </cell>
          <cell r="C192">
            <v>70.615384615384627</v>
          </cell>
        </row>
        <row r="193">
          <cell r="A193">
            <v>38.90000000000002</v>
          </cell>
          <cell r="B193">
            <v>5491</v>
          </cell>
          <cell r="C193">
            <v>70.692307692307708</v>
          </cell>
        </row>
        <row r="194">
          <cell r="A194">
            <v>39.100000000000023</v>
          </cell>
          <cell r="B194">
            <v>5490</v>
          </cell>
          <cell r="C194">
            <v>70.769230769230788</v>
          </cell>
        </row>
        <row r="195">
          <cell r="A195">
            <v>39.300000000000026</v>
          </cell>
          <cell r="B195">
            <v>5489</v>
          </cell>
          <cell r="C195">
            <v>70.846153846153868</v>
          </cell>
        </row>
        <row r="196">
          <cell r="A196">
            <v>39.500000000000028</v>
          </cell>
          <cell r="B196">
            <v>5488</v>
          </cell>
          <cell r="C196">
            <v>70.923076923076948</v>
          </cell>
        </row>
        <row r="197">
          <cell r="A197">
            <v>39.700000000000031</v>
          </cell>
          <cell r="B197">
            <v>5487</v>
          </cell>
          <cell r="C197">
            <v>71.000000000000028</v>
          </cell>
        </row>
        <row r="198">
          <cell r="A198">
            <v>39.900000000000034</v>
          </cell>
          <cell r="B198">
            <v>5486</v>
          </cell>
          <cell r="C198">
            <v>71.076923076923109</v>
          </cell>
        </row>
        <row r="199">
          <cell r="A199">
            <v>40.100000000000037</v>
          </cell>
          <cell r="B199">
            <v>5485</v>
          </cell>
          <cell r="C199">
            <v>71.153846153846189</v>
          </cell>
        </row>
        <row r="200">
          <cell r="A200">
            <v>40.30000000000004</v>
          </cell>
          <cell r="B200">
            <v>5484</v>
          </cell>
          <cell r="C200">
            <v>71.230769230769269</v>
          </cell>
        </row>
        <row r="201">
          <cell r="A201">
            <v>40.500000000000043</v>
          </cell>
          <cell r="B201">
            <v>5483</v>
          </cell>
          <cell r="C201">
            <v>71.307692307692349</v>
          </cell>
        </row>
        <row r="202">
          <cell r="A202">
            <v>40.700000000000045</v>
          </cell>
          <cell r="B202">
            <v>5482</v>
          </cell>
          <cell r="C202">
            <v>71.384615384615429</v>
          </cell>
        </row>
        <row r="203">
          <cell r="A203">
            <v>40.900000000000048</v>
          </cell>
          <cell r="B203">
            <v>5481</v>
          </cell>
          <cell r="C203">
            <v>71.46153846153851</v>
          </cell>
        </row>
        <row r="204">
          <cell r="A204">
            <v>41.100000000000051</v>
          </cell>
          <cell r="B204">
            <v>5480</v>
          </cell>
          <cell r="C204">
            <v>71.53846153846159</v>
          </cell>
        </row>
        <row r="205">
          <cell r="A205">
            <v>41.300000000000054</v>
          </cell>
          <cell r="B205">
            <v>5479</v>
          </cell>
          <cell r="C205">
            <v>71.61538461538467</v>
          </cell>
        </row>
        <row r="206">
          <cell r="A206">
            <v>41.500000000000057</v>
          </cell>
          <cell r="B206">
            <v>5478</v>
          </cell>
          <cell r="C206">
            <v>71.69230769230775</v>
          </cell>
        </row>
        <row r="207">
          <cell r="A207">
            <v>41.70000000000006</v>
          </cell>
          <cell r="B207">
            <v>5477</v>
          </cell>
          <cell r="C207">
            <v>71.76923076923083</v>
          </cell>
        </row>
        <row r="208">
          <cell r="A208">
            <v>41.900000000000063</v>
          </cell>
          <cell r="B208">
            <v>5476</v>
          </cell>
          <cell r="C208">
            <v>71.846153846153911</v>
          </cell>
        </row>
        <row r="209">
          <cell r="A209">
            <v>42.100000000000065</v>
          </cell>
          <cell r="B209">
            <v>5475</v>
          </cell>
          <cell r="C209">
            <v>71.923076923076991</v>
          </cell>
        </row>
        <row r="210">
          <cell r="A210">
            <v>42.300000000000068</v>
          </cell>
          <cell r="B210">
            <v>5474</v>
          </cell>
          <cell r="C210">
            <v>72.000000000000071</v>
          </cell>
        </row>
        <row r="211">
          <cell r="A211">
            <v>42.500000000000071</v>
          </cell>
          <cell r="B211">
            <v>5473</v>
          </cell>
          <cell r="C211">
            <v>72.076923076923151</v>
          </cell>
        </row>
        <row r="212">
          <cell r="A212">
            <v>42.700000000000074</v>
          </cell>
          <cell r="B212">
            <v>5472</v>
          </cell>
          <cell r="C212">
            <v>72.153846153846231</v>
          </cell>
        </row>
        <row r="213">
          <cell r="A213">
            <v>42.900000000000077</v>
          </cell>
          <cell r="B213">
            <v>5471</v>
          </cell>
          <cell r="C213">
            <v>72.230769230769312</v>
          </cell>
        </row>
        <row r="214">
          <cell r="A214">
            <v>43.10000000000008</v>
          </cell>
          <cell r="B214">
            <v>5470</v>
          </cell>
          <cell r="C214">
            <v>72.307692307692392</v>
          </cell>
        </row>
        <row r="215">
          <cell r="A215">
            <v>43.300000000000082</v>
          </cell>
          <cell r="B215">
            <v>5469</v>
          </cell>
          <cell r="C215">
            <v>72.384615384615472</v>
          </cell>
        </row>
        <row r="216">
          <cell r="A216">
            <v>43.500000000000085</v>
          </cell>
          <cell r="B216">
            <v>5468</v>
          </cell>
          <cell r="C216">
            <v>72.461538461538552</v>
          </cell>
        </row>
        <row r="217">
          <cell r="A217">
            <v>43.700000000000088</v>
          </cell>
          <cell r="B217">
            <v>5467</v>
          </cell>
          <cell r="C217">
            <v>72.538461538461632</v>
          </cell>
        </row>
        <row r="218">
          <cell r="A218">
            <v>43.900000000000091</v>
          </cell>
          <cell r="B218">
            <v>5466</v>
          </cell>
          <cell r="C218">
            <v>72.615384615384713</v>
          </cell>
        </row>
        <row r="219">
          <cell r="A219">
            <v>44.100000000000094</v>
          </cell>
          <cell r="B219">
            <v>5465</v>
          </cell>
          <cell r="C219">
            <v>72.692307692307793</v>
          </cell>
        </row>
        <row r="220">
          <cell r="A220">
            <v>44.300000000000097</v>
          </cell>
          <cell r="B220">
            <v>5464</v>
          </cell>
          <cell r="C220">
            <v>72.769230769230873</v>
          </cell>
        </row>
        <row r="221">
          <cell r="A221">
            <v>44.500000000000099</v>
          </cell>
          <cell r="B221">
            <v>5463</v>
          </cell>
          <cell r="C221">
            <v>72.846153846153953</v>
          </cell>
        </row>
        <row r="222">
          <cell r="A222">
            <v>44.700000000000102</v>
          </cell>
          <cell r="B222">
            <v>5462</v>
          </cell>
          <cell r="C222">
            <v>72.923076923077033</v>
          </cell>
        </row>
        <row r="223">
          <cell r="A223">
            <v>44.900000000000105</v>
          </cell>
          <cell r="B223">
            <v>5461</v>
          </cell>
          <cell r="C223">
            <v>73.000000000000114</v>
          </cell>
        </row>
        <row r="224">
          <cell r="A224">
            <v>45.100000000000108</v>
          </cell>
          <cell r="B224">
            <v>5400</v>
          </cell>
          <cell r="C224">
            <v>73.076923076923194</v>
          </cell>
        </row>
        <row r="225">
          <cell r="A225">
            <v>45.300000000000111</v>
          </cell>
          <cell r="B225">
            <v>5400</v>
          </cell>
          <cell r="C225">
            <v>73.153846153846274</v>
          </cell>
        </row>
        <row r="226">
          <cell r="A226">
            <v>45.500000000000114</v>
          </cell>
          <cell r="B226">
            <v>5400</v>
          </cell>
          <cell r="C226">
            <v>73.230769230769354</v>
          </cell>
        </row>
        <row r="227">
          <cell r="A227">
            <v>45.700000000000117</v>
          </cell>
          <cell r="B227">
            <v>5400</v>
          </cell>
          <cell r="C227">
            <v>73.307692307692434</v>
          </cell>
        </row>
        <row r="228">
          <cell r="A228">
            <v>45.900000000000119</v>
          </cell>
          <cell r="B228">
            <v>5400</v>
          </cell>
          <cell r="C228">
            <v>73.384615384615515</v>
          </cell>
        </row>
        <row r="229">
          <cell r="A229">
            <v>46.100000000000122</v>
          </cell>
          <cell r="B229">
            <v>5400</v>
          </cell>
          <cell r="C229">
            <v>73.461538461538595</v>
          </cell>
        </row>
        <row r="230">
          <cell r="A230">
            <v>46.300000000000125</v>
          </cell>
          <cell r="B230">
            <v>5400</v>
          </cell>
          <cell r="C230">
            <v>73.538461538461675</v>
          </cell>
        </row>
        <row r="231">
          <cell r="A231">
            <v>46.500000000000128</v>
          </cell>
          <cell r="B231">
            <v>5400</v>
          </cell>
          <cell r="C231">
            <v>73.615384615384755</v>
          </cell>
        </row>
        <row r="232">
          <cell r="A232">
            <v>46.700000000000131</v>
          </cell>
          <cell r="B232">
            <v>5400</v>
          </cell>
          <cell r="C232">
            <v>73.692307692307836</v>
          </cell>
        </row>
        <row r="233">
          <cell r="A233">
            <v>46.900000000000134</v>
          </cell>
          <cell r="B233">
            <v>5400</v>
          </cell>
          <cell r="C233">
            <v>73.769230769230916</v>
          </cell>
        </row>
        <row r="234">
          <cell r="A234">
            <v>47.100000000000136</v>
          </cell>
          <cell r="B234">
            <v>5400</v>
          </cell>
          <cell r="C234">
            <v>73.846153846153996</v>
          </cell>
        </row>
        <row r="235">
          <cell r="A235">
            <v>47.300000000000139</v>
          </cell>
          <cell r="B235">
            <v>5400</v>
          </cell>
          <cell r="C235">
            <v>73.923076923077076</v>
          </cell>
        </row>
        <row r="236">
          <cell r="A236">
            <v>47.500000000000142</v>
          </cell>
          <cell r="B236">
            <v>5400</v>
          </cell>
          <cell r="C236">
            <v>74.000000000000156</v>
          </cell>
        </row>
        <row r="237">
          <cell r="A237">
            <v>47.700000000000145</v>
          </cell>
          <cell r="B237">
            <v>5400</v>
          </cell>
          <cell r="C237">
            <v>74.076923076923237</v>
          </cell>
        </row>
        <row r="238">
          <cell r="A238">
            <v>47.900000000000148</v>
          </cell>
          <cell r="B238">
            <v>5400</v>
          </cell>
          <cell r="C238">
            <v>74.153846153846317</v>
          </cell>
        </row>
        <row r="239">
          <cell r="A239">
            <v>48.100000000000151</v>
          </cell>
          <cell r="B239">
            <v>5400</v>
          </cell>
          <cell r="C239">
            <v>74.230769230769397</v>
          </cell>
        </row>
        <row r="240">
          <cell r="A240">
            <v>48.300000000000153</v>
          </cell>
          <cell r="B240">
            <v>5400</v>
          </cell>
          <cell r="C240">
            <v>74.307692307692477</v>
          </cell>
        </row>
        <row r="241">
          <cell r="A241">
            <v>48.500000000000156</v>
          </cell>
          <cell r="B241">
            <v>5400</v>
          </cell>
          <cell r="C241">
            <v>74.384615384615557</v>
          </cell>
        </row>
        <row r="242">
          <cell r="A242">
            <v>48.700000000000159</v>
          </cell>
          <cell r="B242">
            <v>5400</v>
          </cell>
          <cell r="C242">
            <v>74.461538461538638</v>
          </cell>
        </row>
        <row r="243">
          <cell r="A243">
            <v>48.900000000000162</v>
          </cell>
          <cell r="B243">
            <v>5400</v>
          </cell>
          <cell r="C243">
            <v>74.538461538461718</v>
          </cell>
        </row>
        <row r="244">
          <cell r="A244">
            <v>49.100000000000165</v>
          </cell>
          <cell r="B244">
            <v>5400</v>
          </cell>
          <cell r="C244">
            <v>74.615384615384798</v>
          </cell>
        </row>
        <row r="245">
          <cell r="A245">
            <v>49.300000000000168</v>
          </cell>
          <cell r="B245">
            <v>5400</v>
          </cell>
          <cell r="C245">
            <v>74.692307692307878</v>
          </cell>
        </row>
        <row r="246">
          <cell r="A246">
            <v>49.500000000000171</v>
          </cell>
          <cell r="B246">
            <v>5400</v>
          </cell>
          <cell r="C246">
            <v>74.769230769230958</v>
          </cell>
        </row>
        <row r="247">
          <cell r="A247">
            <v>49.700000000000173</v>
          </cell>
          <cell r="B247">
            <v>5400</v>
          </cell>
          <cell r="C247">
            <v>74.846153846154039</v>
          </cell>
        </row>
        <row r="248">
          <cell r="A248">
            <v>49.900000000000176</v>
          </cell>
          <cell r="B248">
            <v>5400</v>
          </cell>
          <cell r="C248">
            <v>74.923076923077119</v>
          </cell>
        </row>
        <row r="249">
          <cell r="A249">
            <v>50.100000000000179</v>
          </cell>
          <cell r="B249">
            <v>5400</v>
          </cell>
          <cell r="C249">
            <v>75.000000000000199</v>
          </cell>
        </row>
        <row r="250">
          <cell r="A250">
            <v>50.300000000000182</v>
          </cell>
          <cell r="B250">
            <v>5400</v>
          </cell>
          <cell r="C250">
            <v>75.076923076923279</v>
          </cell>
        </row>
        <row r="251">
          <cell r="A251">
            <v>50.500000000000185</v>
          </cell>
          <cell r="B251">
            <v>5400</v>
          </cell>
          <cell r="C251">
            <v>75.153846153846359</v>
          </cell>
        </row>
        <row r="252">
          <cell r="A252">
            <v>50.700000000000188</v>
          </cell>
          <cell r="B252">
            <v>5400</v>
          </cell>
          <cell r="C252">
            <v>75.23076923076944</v>
          </cell>
        </row>
        <row r="253">
          <cell r="A253">
            <v>50.90000000000019</v>
          </cell>
          <cell r="B253">
            <v>5400</v>
          </cell>
          <cell r="C253">
            <v>75.30769230769252</v>
          </cell>
        </row>
        <row r="254">
          <cell r="A254">
            <v>51.100000000000193</v>
          </cell>
          <cell r="B254">
            <v>5400</v>
          </cell>
          <cell r="C254">
            <v>75.3846153846156</v>
          </cell>
        </row>
        <row r="255">
          <cell r="A255">
            <v>51.300000000000196</v>
          </cell>
          <cell r="B255">
            <v>5400</v>
          </cell>
          <cell r="C255">
            <v>75.46153846153868</v>
          </cell>
        </row>
        <row r="256">
          <cell r="A256">
            <v>51.500000000000199</v>
          </cell>
          <cell r="B256">
            <v>5400</v>
          </cell>
          <cell r="C256">
            <v>75.53846153846176</v>
          </cell>
        </row>
        <row r="257">
          <cell r="A257">
            <v>51.700000000000202</v>
          </cell>
          <cell r="B257">
            <v>5400</v>
          </cell>
          <cell r="C257">
            <v>75.615384615384841</v>
          </cell>
        </row>
        <row r="258">
          <cell r="A258">
            <v>51.900000000000205</v>
          </cell>
          <cell r="B258">
            <v>5400</v>
          </cell>
          <cell r="C258">
            <v>75.692307692307921</v>
          </cell>
        </row>
        <row r="259">
          <cell r="A259">
            <v>52.100000000000207</v>
          </cell>
          <cell r="B259">
            <v>5400</v>
          </cell>
          <cell r="C259">
            <v>75.769230769231001</v>
          </cell>
        </row>
        <row r="260">
          <cell r="A260">
            <v>52.30000000000021</v>
          </cell>
          <cell r="B260">
            <v>5400</v>
          </cell>
          <cell r="C260">
            <v>75.846153846154081</v>
          </cell>
        </row>
        <row r="261">
          <cell r="A261">
            <v>52.500000000000213</v>
          </cell>
          <cell r="B261">
            <v>5400</v>
          </cell>
          <cell r="C261">
            <v>75.923076923077161</v>
          </cell>
        </row>
        <row r="262">
          <cell r="A262">
            <v>52.700000000000216</v>
          </cell>
          <cell r="B262">
            <v>5400</v>
          </cell>
          <cell r="C262">
            <v>76.000000000000242</v>
          </cell>
        </row>
        <row r="263">
          <cell r="A263">
            <v>52.900000000000219</v>
          </cell>
          <cell r="B263">
            <v>5400</v>
          </cell>
          <cell r="C263">
            <v>76.076923076923322</v>
          </cell>
        </row>
        <row r="264">
          <cell r="A264">
            <v>53.100000000000222</v>
          </cell>
          <cell r="B264">
            <v>5400</v>
          </cell>
          <cell r="C264">
            <v>76.153846153846402</v>
          </cell>
        </row>
        <row r="265">
          <cell r="A265">
            <v>53.300000000000225</v>
          </cell>
          <cell r="B265">
            <v>5400</v>
          </cell>
          <cell r="C265">
            <v>76.230769230769482</v>
          </cell>
        </row>
        <row r="266">
          <cell r="A266">
            <v>53.500000000000227</v>
          </cell>
          <cell r="B266">
            <v>5400</v>
          </cell>
          <cell r="C266">
            <v>76.307692307692562</v>
          </cell>
        </row>
        <row r="267">
          <cell r="A267">
            <v>53.70000000000023</v>
          </cell>
          <cell r="B267">
            <v>5400</v>
          </cell>
          <cell r="C267">
            <v>76.384615384615643</v>
          </cell>
        </row>
        <row r="268">
          <cell r="A268">
            <v>53.900000000000233</v>
          </cell>
          <cell r="B268">
            <v>5400</v>
          </cell>
          <cell r="C268">
            <v>76.461538461538723</v>
          </cell>
        </row>
        <row r="269">
          <cell r="A269">
            <v>54.100000000000236</v>
          </cell>
          <cell r="B269">
            <v>5400</v>
          </cell>
          <cell r="C269">
            <v>76.538461538461803</v>
          </cell>
        </row>
        <row r="270">
          <cell r="A270">
            <v>54.300000000000239</v>
          </cell>
          <cell r="B270">
            <v>5400</v>
          </cell>
          <cell r="C270">
            <v>76.615384615384883</v>
          </cell>
        </row>
        <row r="271">
          <cell r="A271">
            <v>54.500000000000242</v>
          </cell>
          <cell r="B271">
            <v>5400</v>
          </cell>
          <cell r="C271">
            <v>76.692307692307963</v>
          </cell>
        </row>
        <row r="272">
          <cell r="A272">
            <v>54.700000000000244</v>
          </cell>
          <cell r="B272">
            <v>5400</v>
          </cell>
          <cell r="C272">
            <v>76.769230769231044</v>
          </cell>
        </row>
        <row r="273">
          <cell r="A273">
            <v>54.900000000000247</v>
          </cell>
          <cell r="B273">
            <v>5400</v>
          </cell>
          <cell r="C273">
            <v>76.846153846154124</v>
          </cell>
        </row>
        <row r="274">
          <cell r="A274">
            <v>55.10000000000025</v>
          </cell>
          <cell r="B274">
            <v>5400</v>
          </cell>
          <cell r="C274">
            <v>76.923076923077204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(1)"/>
      <sheetName val="Investplan"/>
      <sheetName val="Unitcosts"/>
    </sheetNames>
    <sheetDataSet>
      <sheetData sheetId="0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40300</v>
          </cell>
          <cell r="C19">
            <v>12</v>
          </cell>
        </row>
        <row r="20">
          <cell r="A20">
            <v>5.3000000000000016</v>
          </cell>
          <cell r="B20">
            <v>38600</v>
          </cell>
          <cell r="C20">
            <v>12.264150943396231</v>
          </cell>
        </row>
        <row r="21">
          <cell r="A21">
            <v>5.4</v>
          </cell>
          <cell r="B21">
            <v>36900</v>
          </cell>
          <cell r="C21">
            <v>12.4</v>
          </cell>
        </row>
        <row r="22">
          <cell r="A22">
            <v>5.5000000000000018</v>
          </cell>
          <cell r="B22">
            <v>35200</v>
          </cell>
          <cell r="C22">
            <v>12.64150943396227</v>
          </cell>
        </row>
        <row r="23">
          <cell r="A23">
            <v>5.6</v>
          </cell>
          <cell r="B23">
            <v>33500</v>
          </cell>
          <cell r="C23">
            <v>12.85</v>
          </cell>
        </row>
        <row r="24">
          <cell r="A24">
            <v>5.700000000000002</v>
          </cell>
          <cell r="B24">
            <v>31800</v>
          </cell>
          <cell r="C24">
            <v>13.018867924528308</v>
          </cell>
        </row>
        <row r="25">
          <cell r="A25">
            <v>5.8</v>
          </cell>
          <cell r="B25">
            <v>30100</v>
          </cell>
          <cell r="C25">
            <v>13.2</v>
          </cell>
        </row>
        <row r="26">
          <cell r="A26">
            <v>5.9000000000000021</v>
          </cell>
          <cell r="B26">
            <v>28400</v>
          </cell>
          <cell r="C26">
            <v>13.396226415094347</v>
          </cell>
        </row>
        <row r="27">
          <cell r="A27">
            <v>6</v>
          </cell>
          <cell r="B27">
            <v>26700</v>
          </cell>
          <cell r="C27">
            <v>13.55</v>
          </cell>
        </row>
        <row r="28">
          <cell r="A28">
            <v>6.1000000000000023</v>
          </cell>
          <cell r="B28">
            <v>25000</v>
          </cell>
          <cell r="C28">
            <v>13.773584905660385</v>
          </cell>
        </row>
        <row r="29">
          <cell r="A29">
            <v>6.3000000000000025</v>
          </cell>
          <cell r="B29">
            <v>24380.952380952382</v>
          </cell>
          <cell r="C29">
            <v>14.150943396226424</v>
          </cell>
        </row>
        <row r="30">
          <cell r="A30">
            <v>6.5000000000000027</v>
          </cell>
          <cell r="B30">
            <v>23761.904761904763</v>
          </cell>
          <cell r="C30">
            <v>14.528301886792462</v>
          </cell>
        </row>
        <row r="31">
          <cell r="A31">
            <v>6.6000000000000023</v>
          </cell>
          <cell r="B31">
            <v>23142.857142857145</v>
          </cell>
          <cell r="C31">
            <v>14.905660377358501</v>
          </cell>
        </row>
        <row r="32">
          <cell r="A32">
            <v>6.700000000000002</v>
          </cell>
          <cell r="B32">
            <v>22523.809523809527</v>
          </cell>
          <cell r="C32">
            <v>15.28301886792454</v>
          </cell>
        </row>
        <row r="33">
          <cell r="A33">
            <v>6.9000000000000021</v>
          </cell>
          <cell r="B33">
            <v>21904.761904761908</v>
          </cell>
          <cell r="C33">
            <v>15.660377358490578</v>
          </cell>
        </row>
        <row r="34">
          <cell r="A34">
            <v>7.1000000000000023</v>
          </cell>
          <cell r="B34">
            <v>21285.71428571429</v>
          </cell>
          <cell r="C34">
            <v>16.037735849056617</v>
          </cell>
        </row>
        <row r="35">
          <cell r="A35">
            <v>7.3000000000000025</v>
          </cell>
          <cell r="B35">
            <v>20666.666666666672</v>
          </cell>
          <cell r="C35">
            <v>16.415094339622655</v>
          </cell>
        </row>
        <row r="36">
          <cell r="A36">
            <v>7.5000000000000027</v>
          </cell>
          <cell r="B36">
            <v>20047.619047619053</v>
          </cell>
          <cell r="C36">
            <v>16.792452830188694</v>
          </cell>
        </row>
        <row r="37">
          <cell r="A37">
            <v>7.7000000000000028</v>
          </cell>
          <cell r="B37">
            <v>19428.571428571435</v>
          </cell>
          <cell r="C37">
            <v>17.169811320754732</v>
          </cell>
        </row>
        <row r="38">
          <cell r="A38">
            <v>7.900000000000003</v>
          </cell>
          <cell r="B38">
            <v>18809.523809523816</v>
          </cell>
          <cell r="C38">
            <v>17.547169811320771</v>
          </cell>
        </row>
        <row r="39">
          <cell r="A39">
            <v>8.1000000000000032</v>
          </cell>
          <cell r="B39">
            <v>18190.476190476198</v>
          </cell>
          <cell r="C39">
            <v>17.924528301886809</v>
          </cell>
        </row>
        <row r="40">
          <cell r="A40">
            <v>8.3000000000000025</v>
          </cell>
          <cell r="B40">
            <v>17571.42857142858</v>
          </cell>
          <cell r="C40">
            <v>18.301886792452848</v>
          </cell>
        </row>
        <row r="41">
          <cell r="A41">
            <v>8.5000000000000018</v>
          </cell>
          <cell r="B41">
            <v>16952.380952380961</v>
          </cell>
          <cell r="C41">
            <v>18.679245283018886</v>
          </cell>
        </row>
        <row r="42">
          <cell r="A42">
            <v>8.7000000000000011</v>
          </cell>
          <cell r="B42">
            <v>16333.333333333343</v>
          </cell>
          <cell r="C42">
            <v>19.056603773584925</v>
          </cell>
        </row>
        <row r="43">
          <cell r="A43">
            <v>8.9</v>
          </cell>
          <cell r="B43">
            <v>15714.285714285725</v>
          </cell>
          <cell r="C43">
            <v>19.433962264150964</v>
          </cell>
        </row>
        <row r="44">
          <cell r="A44">
            <v>9.1</v>
          </cell>
          <cell r="B44">
            <v>15095.238095238106</v>
          </cell>
          <cell r="C44">
            <v>19.811320754717002</v>
          </cell>
        </row>
        <row r="45">
          <cell r="A45">
            <v>9.2999999999999989</v>
          </cell>
          <cell r="B45">
            <v>14476.190476190488</v>
          </cell>
          <cell r="C45">
            <v>20.188679245283041</v>
          </cell>
        </row>
        <row r="46">
          <cell r="A46">
            <v>9.4999999999999982</v>
          </cell>
          <cell r="B46">
            <v>13857.14285714287</v>
          </cell>
          <cell r="C46">
            <v>20.566037735849079</v>
          </cell>
        </row>
        <row r="47">
          <cell r="A47">
            <v>9.6999999999999975</v>
          </cell>
          <cell r="B47">
            <v>13238.095238095251</v>
          </cell>
          <cell r="C47">
            <v>20.943396226415118</v>
          </cell>
        </row>
        <row r="48">
          <cell r="A48">
            <v>9.8999999999999968</v>
          </cell>
          <cell r="B48">
            <v>12619.047619047633</v>
          </cell>
          <cell r="C48">
            <v>21.320754716981156</v>
          </cell>
        </row>
        <row r="49">
          <cell r="A49">
            <v>10.099999999999996</v>
          </cell>
          <cell r="B49">
            <v>12000</v>
          </cell>
          <cell r="C49">
            <v>21.698113207547195</v>
          </cell>
        </row>
        <row r="50">
          <cell r="A50">
            <v>10.299999999999995</v>
          </cell>
          <cell r="B50">
            <v>11850</v>
          </cell>
          <cell r="C50">
            <v>22.075471698113233</v>
          </cell>
        </row>
        <row r="51">
          <cell r="A51">
            <v>10.499999999999995</v>
          </cell>
          <cell r="B51">
            <v>11700</v>
          </cell>
          <cell r="C51">
            <v>22.452830188679272</v>
          </cell>
        </row>
        <row r="52">
          <cell r="A52">
            <v>10.699999999999994</v>
          </cell>
          <cell r="B52">
            <v>11550</v>
          </cell>
          <cell r="C52">
            <v>22.83018867924531</v>
          </cell>
        </row>
        <row r="53">
          <cell r="A53">
            <v>10.899999999999993</v>
          </cell>
          <cell r="B53">
            <v>11400</v>
          </cell>
          <cell r="C53">
            <v>23.207547169811349</v>
          </cell>
        </row>
        <row r="54">
          <cell r="A54">
            <v>11.099999999999993</v>
          </cell>
          <cell r="B54">
            <v>11250</v>
          </cell>
          <cell r="C54">
            <v>23.584905660377387</v>
          </cell>
        </row>
        <row r="55">
          <cell r="A55">
            <v>11.299999999999992</v>
          </cell>
          <cell r="B55">
            <v>11100</v>
          </cell>
          <cell r="C55">
            <v>23.962264150943426</v>
          </cell>
        </row>
        <row r="56">
          <cell r="A56">
            <v>11.499999999999991</v>
          </cell>
          <cell r="B56">
            <v>10950</v>
          </cell>
          <cell r="C56">
            <v>24.339622641509465</v>
          </cell>
        </row>
        <row r="57">
          <cell r="A57">
            <v>11.69999999999999</v>
          </cell>
          <cell r="B57">
            <v>10800</v>
          </cell>
          <cell r="C57">
            <v>24.716981132075503</v>
          </cell>
        </row>
        <row r="58">
          <cell r="A58">
            <v>11.89999999999999</v>
          </cell>
          <cell r="B58">
            <v>10650</v>
          </cell>
          <cell r="C58">
            <v>25.094339622641542</v>
          </cell>
        </row>
        <row r="59">
          <cell r="A59">
            <v>12.099999999999989</v>
          </cell>
          <cell r="B59">
            <v>10500</v>
          </cell>
          <cell r="C59">
            <v>25.47169811320758</v>
          </cell>
        </row>
        <row r="60">
          <cell r="A60">
            <v>12.299999999999988</v>
          </cell>
          <cell r="B60">
            <v>10366.666666666666</v>
          </cell>
          <cell r="C60">
            <v>25.849056603773619</v>
          </cell>
        </row>
        <row r="61">
          <cell r="A61">
            <v>12.499999999999988</v>
          </cell>
          <cell r="B61">
            <v>10233.333333333332</v>
          </cell>
          <cell r="C61">
            <v>26.226415094339657</v>
          </cell>
        </row>
        <row r="62">
          <cell r="A62">
            <v>12.699999999999987</v>
          </cell>
          <cell r="B62">
            <v>10099.999999999998</v>
          </cell>
          <cell r="C62">
            <v>26.603773584905696</v>
          </cell>
        </row>
        <row r="63">
          <cell r="A63">
            <v>12.899999999999986</v>
          </cell>
          <cell r="B63">
            <v>9966.6666666666642</v>
          </cell>
          <cell r="C63">
            <v>26.981132075471734</v>
          </cell>
        </row>
        <row r="64">
          <cell r="A64">
            <v>13.099999999999985</v>
          </cell>
          <cell r="B64">
            <v>9833.3333333333303</v>
          </cell>
          <cell r="C64">
            <v>27.358490566037773</v>
          </cell>
        </row>
        <row r="65">
          <cell r="A65">
            <v>13.299999999999985</v>
          </cell>
          <cell r="B65">
            <v>9699.9999999999964</v>
          </cell>
          <cell r="C65">
            <v>27.735849056603811</v>
          </cell>
        </row>
        <row r="66">
          <cell r="A66">
            <v>13.499999999999984</v>
          </cell>
          <cell r="B66">
            <v>9566.6666666666624</v>
          </cell>
          <cell r="C66">
            <v>28.11320754716985</v>
          </cell>
        </row>
        <row r="67">
          <cell r="A67">
            <v>13.699999999999983</v>
          </cell>
          <cell r="B67">
            <v>9433.3333333333285</v>
          </cell>
          <cell r="C67">
            <v>28.490566037735888</v>
          </cell>
        </row>
        <row r="68">
          <cell r="A68">
            <v>13.899999999999983</v>
          </cell>
          <cell r="B68">
            <v>9299.9999999999945</v>
          </cell>
          <cell r="C68">
            <v>28.867924528301927</v>
          </cell>
        </row>
        <row r="69">
          <cell r="A69">
            <v>14.099999999999982</v>
          </cell>
          <cell r="B69">
            <v>9166.6666666666606</v>
          </cell>
          <cell r="C69">
            <v>29.245283018867966</v>
          </cell>
        </row>
        <row r="70">
          <cell r="A70">
            <v>14.299999999999981</v>
          </cell>
          <cell r="B70">
            <v>9033.3333333333267</v>
          </cell>
          <cell r="C70">
            <v>29.622641509434004</v>
          </cell>
        </row>
        <row r="71">
          <cell r="A71">
            <v>14.49999999999998</v>
          </cell>
          <cell r="B71">
            <v>8899.9999999999927</v>
          </cell>
          <cell r="C71">
            <v>30.000000000000043</v>
          </cell>
        </row>
        <row r="72">
          <cell r="A72">
            <v>14.69999999999998</v>
          </cell>
          <cell r="B72">
            <v>8766.6666666666588</v>
          </cell>
          <cell r="C72">
            <v>30.377358490566081</v>
          </cell>
        </row>
        <row r="73">
          <cell r="A73">
            <v>14.899999999999979</v>
          </cell>
          <cell r="B73">
            <v>8633.3333333333248</v>
          </cell>
          <cell r="C73">
            <v>30.75471698113212</v>
          </cell>
        </row>
        <row r="74">
          <cell r="A74">
            <v>15.099999999999978</v>
          </cell>
          <cell r="B74">
            <v>8400</v>
          </cell>
          <cell r="C74">
            <v>31.132075471698158</v>
          </cell>
        </row>
        <row r="75">
          <cell r="A75">
            <v>15.299999999999978</v>
          </cell>
          <cell r="B75">
            <v>8372</v>
          </cell>
          <cell r="C75">
            <v>31.509433962264197</v>
          </cell>
        </row>
        <row r="76">
          <cell r="A76">
            <v>15.499999999999977</v>
          </cell>
          <cell r="B76">
            <v>8344</v>
          </cell>
          <cell r="C76">
            <v>31.886792452830235</v>
          </cell>
        </row>
        <row r="77">
          <cell r="A77">
            <v>15.699999999999976</v>
          </cell>
          <cell r="B77">
            <v>8316</v>
          </cell>
          <cell r="C77">
            <v>32.264150943396274</v>
          </cell>
        </row>
        <row r="78">
          <cell r="A78">
            <v>15.899999999999975</v>
          </cell>
          <cell r="B78">
            <v>8288</v>
          </cell>
          <cell r="C78">
            <v>32.641509433962312</v>
          </cell>
        </row>
        <row r="79">
          <cell r="A79">
            <v>16.099999999999977</v>
          </cell>
          <cell r="B79">
            <v>8260</v>
          </cell>
          <cell r="C79">
            <v>33.018867924528351</v>
          </cell>
        </row>
        <row r="80">
          <cell r="A80">
            <v>16.299999999999976</v>
          </cell>
          <cell r="B80">
            <v>8232</v>
          </cell>
          <cell r="C80">
            <v>33.396226415094389</v>
          </cell>
        </row>
        <row r="81">
          <cell r="A81">
            <v>16.499999999999975</v>
          </cell>
          <cell r="B81">
            <v>8204</v>
          </cell>
          <cell r="C81">
            <v>33.773584905660428</v>
          </cell>
        </row>
        <row r="82">
          <cell r="A82">
            <v>16.699999999999974</v>
          </cell>
          <cell r="B82">
            <v>8176</v>
          </cell>
          <cell r="C82">
            <v>34.150943396226467</v>
          </cell>
        </row>
        <row r="83">
          <cell r="A83">
            <v>16.899999999999974</v>
          </cell>
          <cell r="B83">
            <v>8148</v>
          </cell>
          <cell r="C83">
            <v>34.528301886792505</v>
          </cell>
        </row>
        <row r="84">
          <cell r="A84">
            <v>17.099999999999973</v>
          </cell>
          <cell r="B84">
            <v>8120</v>
          </cell>
          <cell r="C84">
            <v>34.905660377358544</v>
          </cell>
        </row>
        <row r="85">
          <cell r="A85">
            <v>17.299999999999972</v>
          </cell>
          <cell r="B85">
            <v>8092</v>
          </cell>
          <cell r="C85">
            <v>35.283018867924582</v>
          </cell>
        </row>
        <row r="86">
          <cell r="A86">
            <v>17.499999999999972</v>
          </cell>
          <cell r="B86">
            <v>8064</v>
          </cell>
          <cell r="C86">
            <v>35.660377358490621</v>
          </cell>
        </row>
        <row r="87">
          <cell r="A87">
            <v>17.699999999999971</v>
          </cell>
          <cell r="B87">
            <v>8036</v>
          </cell>
          <cell r="C87">
            <v>36.037735849056659</v>
          </cell>
        </row>
        <row r="88">
          <cell r="A88">
            <v>17.89999999999997</v>
          </cell>
          <cell r="B88">
            <v>8008</v>
          </cell>
          <cell r="C88">
            <v>36.415094339622698</v>
          </cell>
        </row>
        <row r="89">
          <cell r="A89">
            <v>18.099999999999969</v>
          </cell>
          <cell r="B89">
            <v>7980</v>
          </cell>
          <cell r="C89">
            <v>36.792452830188736</v>
          </cell>
        </row>
        <row r="90">
          <cell r="A90">
            <v>18.299999999999969</v>
          </cell>
          <cell r="B90">
            <v>7952</v>
          </cell>
          <cell r="C90">
            <v>37.169811320754775</v>
          </cell>
        </row>
        <row r="91">
          <cell r="A91">
            <v>18.499999999999968</v>
          </cell>
          <cell r="B91">
            <v>7924</v>
          </cell>
          <cell r="C91">
            <v>37.547169811320813</v>
          </cell>
        </row>
        <row r="92">
          <cell r="A92">
            <v>18.699999999999967</v>
          </cell>
          <cell r="B92">
            <v>7896</v>
          </cell>
          <cell r="C92">
            <v>37.924528301886852</v>
          </cell>
        </row>
        <row r="93">
          <cell r="A93">
            <v>18.899999999999967</v>
          </cell>
          <cell r="B93">
            <v>7868</v>
          </cell>
          <cell r="C93">
            <v>38.301886792452891</v>
          </cell>
        </row>
        <row r="94">
          <cell r="A94">
            <v>19.099999999999966</v>
          </cell>
          <cell r="B94">
            <v>7840</v>
          </cell>
          <cell r="C94">
            <v>38.679245283018929</v>
          </cell>
        </row>
        <row r="95">
          <cell r="A95">
            <v>19.299999999999965</v>
          </cell>
          <cell r="B95">
            <v>7812</v>
          </cell>
          <cell r="C95">
            <v>39.056603773584968</v>
          </cell>
        </row>
        <row r="96">
          <cell r="A96">
            <v>19.499999999999964</v>
          </cell>
          <cell r="B96">
            <v>7784</v>
          </cell>
          <cell r="C96">
            <v>39.433962264151006</v>
          </cell>
        </row>
        <row r="97">
          <cell r="A97">
            <v>19.699999999999964</v>
          </cell>
          <cell r="B97">
            <v>7756</v>
          </cell>
          <cell r="C97">
            <v>39.811320754717045</v>
          </cell>
        </row>
        <row r="98">
          <cell r="A98">
            <v>19.899999999999963</v>
          </cell>
          <cell r="B98">
            <v>7728</v>
          </cell>
          <cell r="C98">
            <v>40.188679245283083</v>
          </cell>
        </row>
        <row r="99">
          <cell r="A99">
            <v>20.099999999999962</v>
          </cell>
          <cell r="B99">
            <v>7700</v>
          </cell>
          <cell r="C99">
            <v>40.566037735849122</v>
          </cell>
        </row>
        <row r="100">
          <cell r="A100">
            <v>20.299999999999962</v>
          </cell>
          <cell r="B100">
            <v>7672</v>
          </cell>
          <cell r="C100">
            <v>40.94339622641516</v>
          </cell>
        </row>
        <row r="101">
          <cell r="A101">
            <v>20.499999999999961</v>
          </cell>
          <cell r="B101">
            <v>7644</v>
          </cell>
          <cell r="C101">
            <v>41.320754716981199</v>
          </cell>
        </row>
        <row r="102">
          <cell r="A102">
            <v>20.69999999999996</v>
          </cell>
          <cell r="B102">
            <v>7616</v>
          </cell>
          <cell r="C102">
            <v>41.698113207547237</v>
          </cell>
        </row>
        <row r="103">
          <cell r="A103">
            <v>20.899999999999959</v>
          </cell>
          <cell r="B103">
            <v>7588</v>
          </cell>
          <cell r="C103">
            <v>42.075471698113276</v>
          </cell>
        </row>
        <row r="104">
          <cell r="A104">
            <v>21.099999999999959</v>
          </cell>
          <cell r="B104">
            <v>7560</v>
          </cell>
          <cell r="C104">
            <v>42.452830188679314</v>
          </cell>
        </row>
        <row r="105">
          <cell r="A105">
            <v>21.299999999999958</v>
          </cell>
          <cell r="B105">
            <v>7532</v>
          </cell>
          <cell r="C105">
            <v>42.830188679245353</v>
          </cell>
        </row>
        <row r="106">
          <cell r="A106">
            <v>21.499999999999957</v>
          </cell>
          <cell r="B106">
            <v>7504</v>
          </cell>
          <cell r="C106">
            <v>43.207547169811392</v>
          </cell>
        </row>
        <row r="107">
          <cell r="A107">
            <v>21.699999999999957</v>
          </cell>
          <cell r="B107">
            <v>7476</v>
          </cell>
          <cell r="C107">
            <v>43.58490566037743</v>
          </cell>
        </row>
        <row r="108">
          <cell r="A108">
            <v>21.899999999999956</v>
          </cell>
          <cell r="B108">
            <v>7448</v>
          </cell>
          <cell r="C108">
            <v>43.962264150943469</v>
          </cell>
        </row>
        <row r="109">
          <cell r="A109">
            <v>22.099999999999955</v>
          </cell>
          <cell r="B109">
            <v>7420</v>
          </cell>
          <cell r="C109">
            <v>44.339622641509507</v>
          </cell>
        </row>
        <row r="110">
          <cell r="A110">
            <v>22.299999999999955</v>
          </cell>
          <cell r="B110">
            <v>7392</v>
          </cell>
          <cell r="C110">
            <v>44.716981132075546</v>
          </cell>
        </row>
        <row r="111">
          <cell r="A111">
            <v>22.499999999999954</v>
          </cell>
          <cell r="B111">
            <v>7364</v>
          </cell>
          <cell r="C111">
            <v>45.094339622641584</v>
          </cell>
        </row>
        <row r="112">
          <cell r="A112">
            <v>22.699999999999953</v>
          </cell>
          <cell r="B112">
            <v>7336</v>
          </cell>
          <cell r="C112">
            <v>45.471698113207623</v>
          </cell>
        </row>
        <row r="113">
          <cell r="A113">
            <v>22.899999999999952</v>
          </cell>
          <cell r="B113">
            <v>7308</v>
          </cell>
          <cell r="C113">
            <v>45.849056603773661</v>
          </cell>
        </row>
        <row r="114">
          <cell r="A114">
            <v>23.099999999999952</v>
          </cell>
          <cell r="B114">
            <v>7280</v>
          </cell>
          <cell r="C114">
            <v>46.2264150943397</v>
          </cell>
        </row>
        <row r="115">
          <cell r="A115">
            <v>23.299999999999951</v>
          </cell>
          <cell r="B115">
            <v>7252</v>
          </cell>
          <cell r="C115">
            <v>46.603773584905738</v>
          </cell>
        </row>
        <row r="116">
          <cell r="A116">
            <v>23.49999999999995</v>
          </cell>
          <cell r="B116">
            <v>7224</v>
          </cell>
          <cell r="C116">
            <v>46.981132075471777</v>
          </cell>
        </row>
        <row r="117">
          <cell r="A117">
            <v>23.69999999999995</v>
          </cell>
          <cell r="B117">
            <v>7196</v>
          </cell>
          <cell r="C117">
            <v>47.358490566037815</v>
          </cell>
        </row>
        <row r="118">
          <cell r="A118">
            <v>23.899999999999949</v>
          </cell>
          <cell r="B118">
            <v>7168</v>
          </cell>
          <cell r="C118">
            <v>47.735849056603854</v>
          </cell>
        </row>
        <row r="119">
          <cell r="A119">
            <v>24.099999999999948</v>
          </cell>
          <cell r="B119">
            <v>7140</v>
          </cell>
          <cell r="C119">
            <v>48.113207547169893</v>
          </cell>
        </row>
        <row r="120">
          <cell r="A120">
            <v>24.299999999999947</v>
          </cell>
          <cell r="B120">
            <v>7112</v>
          </cell>
          <cell r="C120">
            <v>48.490566037735931</v>
          </cell>
        </row>
        <row r="121">
          <cell r="A121">
            <v>24.499999999999947</v>
          </cell>
          <cell r="B121">
            <v>7084</v>
          </cell>
          <cell r="C121">
            <v>48.86792452830197</v>
          </cell>
        </row>
        <row r="122">
          <cell r="A122">
            <v>24.699999999999946</v>
          </cell>
          <cell r="B122">
            <v>7056</v>
          </cell>
          <cell r="C122">
            <v>49.245283018868008</v>
          </cell>
        </row>
        <row r="123">
          <cell r="A123">
            <v>24.899999999999945</v>
          </cell>
          <cell r="B123">
            <v>7028</v>
          </cell>
          <cell r="C123">
            <v>49.622641509434047</v>
          </cell>
        </row>
        <row r="124">
          <cell r="A124">
            <v>25.099999999999945</v>
          </cell>
          <cell r="B124">
            <v>7000</v>
          </cell>
          <cell r="C124">
            <v>50</v>
          </cell>
        </row>
        <row r="125">
          <cell r="A125">
            <v>25.299999999999944</v>
          </cell>
          <cell r="B125">
            <v>6980</v>
          </cell>
          <cell r="C125">
            <v>50.4</v>
          </cell>
        </row>
        <row r="126">
          <cell r="A126">
            <v>25.499999999999943</v>
          </cell>
          <cell r="B126">
            <v>6960</v>
          </cell>
          <cell r="C126">
            <v>50.8</v>
          </cell>
        </row>
        <row r="127">
          <cell r="A127">
            <v>25.699999999999942</v>
          </cell>
          <cell r="B127">
            <v>6940</v>
          </cell>
          <cell r="C127">
            <v>51.199999999999996</v>
          </cell>
        </row>
        <row r="128">
          <cell r="A128">
            <v>25.899999999999942</v>
          </cell>
          <cell r="B128">
            <v>6920</v>
          </cell>
          <cell r="C128">
            <v>51.599999999999994</v>
          </cell>
        </row>
        <row r="129">
          <cell r="A129">
            <v>26.099999999999941</v>
          </cell>
          <cell r="B129">
            <v>6900</v>
          </cell>
          <cell r="C129">
            <v>51.999999999999993</v>
          </cell>
        </row>
        <row r="130">
          <cell r="A130">
            <v>26.29999999999994</v>
          </cell>
          <cell r="B130">
            <v>6880</v>
          </cell>
          <cell r="C130">
            <v>52.399999999999991</v>
          </cell>
        </row>
        <row r="131">
          <cell r="A131">
            <v>26.49999999999994</v>
          </cell>
          <cell r="B131">
            <v>6860</v>
          </cell>
          <cell r="C131">
            <v>52.79999999999999</v>
          </cell>
        </row>
        <row r="132">
          <cell r="A132">
            <v>26.699999999999939</v>
          </cell>
          <cell r="B132">
            <v>6840</v>
          </cell>
          <cell r="C132">
            <v>53.199999999999989</v>
          </cell>
        </row>
        <row r="133">
          <cell r="A133">
            <v>26.899999999999938</v>
          </cell>
          <cell r="B133">
            <v>6820</v>
          </cell>
          <cell r="C133">
            <v>53.599999999999987</v>
          </cell>
        </row>
        <row r="134">
          <cell r="A134">
            <v>27.099999999999937</v>
          </cell>
          <cell r="B134">
            <v>6800</v>
          </cell>
          <cell r="C134">
            <v>53.999999999999986</v>
          </cell>
        </row>
        <row r="135">
          <cell r="A135">
            <v>27.299999999999937</v>
          </cell>
          <cell r="B135">
            <v>6780</v>
          </cell>
          <cell r="C135">
            <v>54.399999999999984</v>
          </cell>
        </row>
        <row r="136">
          <cell r="A136">
            <v>27.499999999999936</v>
          </cell>
          <cell r="B136">
            <v>6760</v>
          </cell>
          <cell r="C136">
            <v>54.799999999999983</v>
          </cell>
        </row>
        <row r="137">
          <cell r="A137">
            <v>27.699999999999935</v>
          </cell>
          <cell r="B137">
            <v>6740</v>
          </cell>
          <cell r="C137">
            <v>55.199999999999982</v>
          </cell>
        </row>
        <row r="138">
          <cell r="A138">
            <v>27.899999999999935</v>
          </cell>
          <cell r="B138">
            <v>6720</v>
          </cell>
          <cell r="C138">
            <v>55.59999999999998</v>
          </cell>
        </row>
        <row r="139">
          <cell r="A139">
            <v>28.099999999999934</v>
          </cell>
          <cell r="B139">
            <v>6700</v>
          </cell>
          <cell r="C139">
            <v>55.999999999999979</v>
          </cell>
        </row>
        <row r="140">
          <cell r="A140">
            <v>28.299999999999933</v>
          </cell>
          <cell r="B140">
            <v>6680</v>
          </cell>
          <cell r="C140">
            <v>56.399999999999977</v>
          </cell>
        </row>
        <row r="141">
          <cell r="A141">
            <v>28.499999999999932</v>
          </cell>
          <cell r="B141">
            <v>6660</v>
          </cell>
          <cell r="C141">
            <v>56.799999999999976</v>
          </cell>
        </row>
        <row r="142">
          <cell r="A142">
            <v>28.699999999999932</v>
          </cell>
          <cell r="B142">
            <v>6640</v>
          </cell>
          <cell r="C142">
            <v>57.199999999999974</v>
          </cell>
        </row>
        <row r="143">
          <cell r="A143">
            <v>28.899999999999931</v>
          </cell>
          <cell r="B143">
            <v>6620</v>
          </cell>
          <cell r="C143">
            <v>57.599999999999973</v>
          </cell>
        </row>
        <row r="144">
          <cell r="A144">
            <v>29.09999999999993</v>
          </cell>
          <cell r="B144">
            <v>6600</v>
          </cell>
          <cell r="C144">
            <v>57.999999999999972</v>
          </cell>
        </row>
        <row r="145">
          <cell r="A145">
            <v>29.29999999999993</v>
          </cell>
          <cell r="B145">
            <v>6580</v>
          </cell>
          <cell r="C145">
            <v>58.39999999999997</v>
          </cell>
        </row>
        <row r="146">
          <cell r="A146">
            <v>29.499999999999929</v>
          </cell>
          <cell r="B146">
            <v>6560</v>
          </cell>
          <cell r="C146">
            <v>58.799999999999969</v>
          </cell>
        </row>
        <row r="147">
          <cell r="A147">
            <v>29.699999999999928</v>
          </cell>
          <cell r="B147">
            <v>6540</v>
          </cell>
          <cell r="C147">
            <v>59.199999999999967</v>
          </cell>
        </row>
        <row r="148">
          <cell r="A148">
            <v>29.899999999999928</v>
          </cell>
          <cell r="B148">
            <v>6520</v>
          </cell>
          <cell r="C148">
            <v>59.599999999999966</v>
          </cell>
        </row>
        <row r="149">
          <cell r="A149">
            <v>30.099999999999927</v>
          </cell>
          <cell r="B149">
            <v>6500</v>
          </cell>
          <cell r="C149">
            <v>59.999999999999964</v>
          </cell>
        </row>
        <row r="150">
          <cell r="A150">
            <v>30.299999999999926</v>
          </cell>
          <cell r="B150">
            <v>6490</v>
          </cell>
          <cell r="C150">
            <v>60.3333333333333</v>
          </cell>
        </row>
        <row r="151">
          <cell r="A151">
            <v>30.499999999999925</v>
          </cell>
          <cell r="B151">
            <v>6480</v>
          </cell>
          <cell r="C151">
            <v>60.666666666666636</v>
          </cell>
        </row>
        <row r="152">
          <cell r="A152">
            <v>30.699999999999925</v>
          </cell>
          <cell r="B152">
            <v>6470</v>
          </cell>
          <cell r="C152">
            <v>60.999999999999972</v>
          </cell>
        </row>
        <row r="153">
          <cell r="A153">
            <v>30.899999999999924</v>
          </cell>
          <cell r="B153">
            <v>6460</v>
          </cell>
          <cell r="C153">
            <v>61.333333333333307</v>
          </cell>
        </row>
        <row r="154">
          <cell r="A154">
            <v>31.099999999999923</v>
          </cell>
          <cell r="B154">
            <v>6450</v>
          </cell>
          <cell r="C154">
            <v>61.666666666666643</v>
          </cell>
        </row>
        <row r="155">
          <cell r="A155">
            <v>31.299999999999923</v>
          </cell>
          <cell r="B155">
            <v>6440</v>
          </cell>
          <cell r="C155">
            <v>61.999999999999979</v>
          </cell>
        </row>
        <row r="156">
          <cell r="A156">
            <v>31.499999999999922</v>
          </cell>
          <cell r="B156">
            <v>6430</v>
          </cell>
          <cell r="C156">
            <v>62.333333333333314</v>
          </cell>
        </row>
        <row r="157">
          <cell r="A157">
            <v>31.699999999999921</v>
          </cell>
          <cell r="B157">
            <v>6420</v>
          </cell>
          <cell r="C157">
            <v>62.66666666666665</v>
          </cell>
        </row>
        <row r="158">
          <cell r="A158">
            <v>31.89999999999992</v>
          </cell>
          <cell r="B158">
            <v>6410</v>
          </cell>
          <cell r="C158">
            <v>62.999999999999986</v>
          </cell>
        </row>
        <row r="159">
          <cell r="A159">
            <v>32.099999999999923</v>
          </cell>
          <cell r="B159">
            <v>6400</v>
          </cell>
          <cell r="C159">
            <v>63.333333333333321</v>
          </cell>
        </row>
        <row r="160">
          <cell r="A160">
            <v>32.299999999999926</v>
          </cell>
          <cell r="B160">
            <v>6390</v>
          </cell>
          <cell r="C160">
            <v>63.666666666666657</v>
          </cell>
        </row>
        <row r="161">
          <cell r="A161">
            <v>32.499999999999929</v>
          </cell>
          <cell r="B161">
            <v>6380</v>
          </cell>
          <cell r="C161">
            <v>63.999999999999993</v>
          </cell>
        </row>
        <row r="162">
          <cell r="A162">
            <v>32.699999999999932</v>
          </cell>
          <cell r="B162">
            <v>6370</v>
          </cell>
          <cell r="C162">
            <v>64.333333333333329</v>
          </cell>
        </row>
        <row r="163">
          <cell r="A163">
            <v>32.899999999999935</v>
          </cell>
          <cell r="B163">
            <v>6360</v>
          </cell>
          <cell r="C163">
            <v>64.666666666666657</v>
          </cell>
        </row>
        <row r="164">
          <cell r="A164">
            <v>33.099999999999937</v>
          </cell>
          <cell r="B164">
            <v>6350</v>
          </cell>
          <cell r="C164">
            <v>64.999999999999986</v>
          </cell>
        </row>
        <row r="165">
          <cell r="A165">
            <v>33.29999999999994</v>
          </cell>
          <cell r="B165">
            <v>6340</v>
          </cell>
          <cell r="C165">
            <v>65.249999999999986</v>
          </cell>
        </row>
        <row r="166">
          <cell r="A166">
            <v>33.499999999999943</v>
          </cell>
          <cell r="B166">
            <v>6330</v>
          </cell>
          <cell r="C166">
            <v>65.499999999999986</v>
          </cell>
        </row>
        <row r="167">
          <cell r="A167">
            <v>33.699999999999946</v>
          </cell>
          <cell r="B167">
            <v>6320</v>
          </cell>
          <cell r="C167">
            <v>65.749999999999986</v>
          </cell>
        </row>
        <row r="168">
          <cell r="A168">
            <v>33.899999999999949</v>
          </cell>
          <cell r="B168">
            <v>6310</v>
          </cell>
          <cell r="C168">
            <v>65.999999999999986</v>
          </cell>
        </row>
        <row r="169">
          <cell r="A169">
            <v>34.099999999999952</v>
          </cell>
          <cell r="B169">
            <v>6300</v>
          </cell>
          <cell r="C169">
            <v>66.249999999999986</v>
          </cell>
        </row>
        <row r="170">
          <cell r="A170">
            <v>34.299999999999955</v>
          </cell>
          <cell r="B170">
            <v>6290</v>
          </cell>
          <cell r="C170">
            <v>66.499999999999986</v>
          </cell>
        </row>
        <row r="171">
          <cell r="A171">
            <v>34.499999999999957</v>
          </cell>
          <cell r="B171">
            <v>6280</v>
          </cell>
          <cell r="C171">
            <v>66.749999999999986</v>
          </cell>
        </row>
        <row r="172">
          <cell r="A172">
            <v>34.69999999999996</v>
          </cell>
          <cell r="B172">
            <v>6270</v>
          </cell>
          <cell r="C172">
            <v>66.999999999999986</v>
          </cell>
        </row>
        <row r="173">
          <cell r="A173">
            <v>34.899999999999963</v>
          </cell>
          <cell r="B173">
            <v>6260</v>
          </cell>
          <cell r="C173">
            <v>67.249999999999986</v>
          </cell>
        </row>
        <row r="174">
          <cell r="A174">
            <v>35.099999999999966</v>
          </cell>
          <cell r="B174">
            <v>6250</v>
          </cell>
          <cell r="C174">
            <v>67.499999999999986</v>
          </cell>
        </row>
        <row r="175">
          <cell r="A175">
            <v>35.299999999999969</v>
          </cell>
          <cell r="B175">
            <v>6240</v>
          </cell>
          <cell r="C175">
            <v>67.749999999999986</v>
          </cell>
        </row>
        <row r="176">
          <cell r="A176">
            <v>35.499999999999972</v>
          </cell>
          <cell r="B176">
            <v>6230</v>
          </cell>
          <cell r="C176">
            <v>67.999999999999986</v>
          </cell>
        </row>
        <row r="177">
          <cell r="A177">
            <v>35.699999999999974</v>
          </cell>
          <cell r="B177">
            <v>6220</v>
          </cell>
          <cell r="C177">
            <v>68.249999999999986</v>
          </cell>
        </row>
        <row r="178">
          <cell r="A178">
            <v>35.899999999999977</v>
          </cell>
          <cell r="B178">
            <v>6210</v>
          </cell>
          <cell r="C178">
            <v>68.499999999999986</v>
          </cell>
        </row>
        <row r="179">
          <cell r="A179">
            <v>36.09999999999998</v>
          </cell>
          <cell r="B179">
            <v>6200</v>
          </cell>
          <cell r="C179">
            <v>68.749999999999986</v>
          </cell>
        </row>
        <row r="180">
          <cell r="A180">
            <v>36.299999999999983</v>
          </cell>
          <cell r="B180">
            <v>6190</v>
          </cell>
          <cell r="C180">
            <v>68.999999999999986</v>
          </cell>
        </row>
        <row r="181">
          <cell r="A181">
            <v>36.499999999999986</v>
          </cell>
          <cell r="B181">
            <v>6180</v>
          </cell>
          <cell r="C181">
            <v>69.249999999999986</v>
          </cell>
        </row>
        <row r="182">
          <cell r="A182">
            <v>36.699999999999989</v>
          </cell>
          <cell r="B182">
            <v>6170</v>
          </cell>
          <cell r="C182">
            <v>69.499999999999986</v>
          </cell>
        </row>
        <row r="183">
          <cell r="A183">
            <v>36.899999999999991</v>
          </cell>
          <cell r="B183">
            <v>6160</v>
          </cell>
          <cell r="C183">
            <v>69.749999999999986</v>
          </cell>
        </row>
        <row r="184">
          <cell r="A184">
            <v>37.099999999999994</v>
          </cell>
          <cell r="B184">
            <v>5500</v>
          </cell>
          <cell r="C184">
            <v>69.999999999999986</v>
          </cell>
        </row>
        <row r="185">
          <cell r="A185">
            <v>37.299999999999997</v>
          </cell>
          <cell r="B185">
            <v>5499</v>
          </cell>
          <cell r="C185">
            <v>70.076923076923066</v>
          </cell>
        </row>
        <row r="186">
          <cell r="A186">
            <v>37.5</v>
          </cell>
          <cell r="B186">
            <v>5498</v>
          </cell>
          <cell r="C186">
            <v>70.153846153846146</v>
          </cell>
        </row>
        <row r="187">
          <cell r="A187">
            <v>37.700000000000003</v>
          </cell>
          <cell r="B187">
            <v>5497</v>
          </cell>
          <cell r="C187">
            <v>70.230769230769226</v>
          </cell>
        </row>
        <row r="188">
          <cell r="A188">
            <v>37.900000000000006</v>
          </cell>
          <cell r="B188">
            <v>5496</v>
          </cell>
          <cell r="C188">
            <v>70.307692307692307</v>
          </cell>
        </row>
        <row r="189">
          <cell r="A189">
            <v>38.100000000000009</v>
          </cell>
          <cell r="B189">
            <v>5495</v>
          </cell>
          <cell r="C189">
            <v>70.384615384615387</v>
          </cell>
        </row>
        <row r="190">
          <cell r="A190">
            <v>38.300000000000011</v>
          </cell>
          <cell r="B190">
            <v>5494</v>
          </cell>
          <cell r="C190">
            <v>70.461538461538467</v>
          </cell>
        </row>
        <row r="191">
          <cell r="A191">
            <v>38.500000000000014</v>
          </cell>
          <cell r="B191">
            <v>5493</v>
          </cell>
          <cell r="C191">
            <v>70.538461538461547</v>
          </cell>
        </row>
        <row r="192">
          <cell r="A192">
            <v>38.700000000000017</v>
          </cell>
          <cell r="B192">
            <v>5492</v>
          </cell>
          <cell r="C192">
            <v>70.615384615384627</v>
          </cell>
        </row>
        <row r="193">
          <cell r="A193">
            <v>38.90000000000002</v>
          </cell>
          <cell r="B193">
            <v>5491</v>
          </cell>
          <cell r="C193">
            <v>70.692307692307708</v>
          </cell>
        </row>
        <row r="194">
          <cell r="A194">
            <v>39.100000000000023</v>
          </cell>
          <cell r="B194">
            <v>5490</v>
          </cell>
          <cell r="C194">
            <v>70.769230769230788</v>
          </cell>
        </row>
        <row r="195">
          <cell r="A195">
            <v>39.300000000000026</v>
          </cell>
          <cell r="B195">
            <v>5489</v>
          </cell>
          <cell r="C195">
            <v>70.846153846153868</v>
          </cell>
        </row>
        <row r="196">
          <cell r="A196">
            <v>39.500000000000028</v>
          </cell>
          <cell r="B196">
            <v>5488</v>
          </cell>
          <cell r="C196">
            <v>70.923076923076948</v>
          </cell>
        </row>
        <row r="197">
          <cell r="A197">
            <v>39.700000000000031</v>
          </cell>
          <cell r="B197">
            <v>5487</v>
          </cell>
          <cell r="C197">
            <v>71.000000000000028</v>
          </cell>
        </row>
        <row r="198">
          <cell r="A198">
            <v>39.900000000000034</v>
          </cell>
          <cell r="B198">
            <v>5486</v>
          </cell>
          <cell r="C198">
            <v>71.076923076923109</v>
          </cell>
        </row>
        <row r="199">
          <cell r="A199">
            <v>40.100000000000037</v>
          </cell>
          <cell r="B199">
            <v>5485</v>
          </cell>
          <cell r="C199">
            <v>71.153846153846189</v>
          </cell>
        </row>
        <row r="200">
          <cell r="A200">
            <v>40.30000000000004</v>
          </cell>
          <cell r="B200">
            <v>5484</v>
          </cell>
          <cell r="C200">
            <v>71.230769230769269</v>
          </cell>
        </row>
        <row r="201">
          <cell r="A201">
            <v>40.500000000000043</v>
          </cell>
          <cell r="B201">
            <v>5483</v>
          </cell>
          <cell r="C201">
            <v>71.307692307692349</v>
          </cell>
        </row>
        <row r="202">
          <cell r="A202">
            <v>40.700000000000045</v>
          </cell>
          <cell r="B202">
            <v>5482</v>
          </cell>
          <cell r="C202">
            <v>71.384615384615429</v>
          </cell>
        </row>
        <row r="203">
          <cell r="A203">
            <v>40.900000000000048</v>
          </cell>
          <cell r="B203">
            <v>5481</v>
          </cell>
          <cell r="C203">
            <v>71.46153846153851</v>
          </cell>
        </row>
        <row r="204">
          <cell r="A204">
            <v>41.100000000000051</v>
          </cell>
          <cell r="B204">
            <v>5480</v>
          </cell>
          <cell r="C204">
            <v>71.53846153846159</v>
          </cell>
        </row>
        <row r="205">
          <cell r="A205">
            <v>41.300000000000054</v>
          </cell>
          <cell r="B205">
            <v>5479</v>
          </cell>
          <cell r="C205">
            <v>71.61538461538467</v>
          </cell>
        </row>
        <row r="206">
          <cell r="A206">
            <v>41.500000000000057</v>
          </cell>
          <cell r="B206">
            <v>5478</v>
          </cell>
          <cell r="C206">
            <v>71.69230769230775</v>
          </cell>
        </row>
        <row r="207">
          <cell r="A207">
            <v>41.70000000000006</v>
          </cell>
          <cell r="B207">
            <v>5477</v>
          </cell>
          <cell r="C207">
            <v>71.76923076923083</v>
          </cell>
        </row>
        <row r="208">
          <cell r="A208">
            <v>41.900000000000063</v>
          </cell>
          <cell r="B208">
            <v>5476</v>
          </cell>
          <cell r="C208">
            <v>71.846153846153911</v>
          </cell>
        </row>
        <row r="209">
          <cell r="A209">
            <v>42.100000000000065</v>
          </cell>
          <cell r="B209">
            <v>5475</v>
          </cell>
          <cell r="C209">
            <v>71.923076923076991</v>
          </cell>
        </row>
        <row r="210">
          <cell r="A210">
            <v>42.300000000000068</v>
          </cell>
          <cell r="B210">
            <v>5474</v>
          </cell>
          <cell r="C210">
            <v>72.000000000000071</v>
          </cell>
        </row>
        <row r="211">
          <cell r="A211">
            <v>42.500000000000071</v>
          </cell>
          <cell r="B211">
            <v>5473</v>
          </cell>
          <cell r="C211">
            <v>72.076923076923151</v>
          </cell>
        </row>
        <row r="212">
          <cell r="A212">
            <v>42.700000000000074</v>
          </cell>
          <cell r="B212">
            <v>5472</v>
          </cell>
          <cell r="C212">
            <v>72.153846153846231</v>
          </cell>
        </row>
        <row r="213">
          <cell r="A213">
            <v>42.900000000000077</v>
          </cell>
          <cell r="B213">
            <v>5471</v>
          </cell>
          <cell r="C213">
            <v>72.230769230769312</v>
          </cell>
        </row>
        <row r="214">
          <cell r="A214">
            <v>43.10000000000008</v>
          </cell>
          <cell r="B214">
            <v>5470</v>
          </cell>
          <cell r="C214">
            <v>72.307692307692392</v>
          </cell>
        </row>
        <row r="215">
          <cell r="A215">
            <v>43.300000000000082</v>
          </cell>
          <cell r="B215">
            <v>5469</v>
          </cell>
          <cell r="C215">
            <v>72.384615384615472</v>
          </cell>
        </row>
        <row r="216">
          <cell r="A216">
            <v>43.500000000000085</v>
          </cell>
          <cell r="B216">
            <v>5468</v>
          </cell>
          <cell r="C216">
            <v>72.461538461538552</v>
          </cell>
        </row>
        <row r="217">
          <cell r="A217">
            <v>43.700000000000088</v>
          </cell>
          <cell r="B217">
            <v>5467</v>
          </cell>
          <cell r="C217">
            <v>72.538461538461632</v>
          </cell>
        </row>
        <row r="218">
          <cell r="A218">
            <v>43.900000000000091</v>
          </cell>
          <cell r="B218">
            <v>5466</v>
          </cell>
          <cell r="C218">
            <v>72.615384615384713</v>
          </cell>
        </row>
        <row r="219">
          <cell r="A219">
            <v>44.100000000000094</v>
          </cell>
          <cell r="B219">
            <v>5465</v>
          </cell>
          <cell r="C219">
            <v>72.692307692307793</v>
          </cell>
        </row>
        <row r="220">
          <cell r="A220">
            <v>44.300000000000097</v>
          </cell>
          <cell r="B220">
            <v>5464</v>
          </cell>
          <cell r="C220">
            <v>72.769230769230873</v>
          </cell>
        </row>
        <row r="221">
          <cell r="A221">
            <v>44.500000000000099</v>
          </cell>
          <cell r="B221">
            <v>5463</v>
          </cell>
          <cell r="C221">
            <v>72.846153846153953</v>
          </cell>
        </row>
        <row r="222">
          <cell r="A222">
            <v>44.700000000000102</v>
          </cell>
          <cell r="B222">
            <v>5462</v>
          </cell>
          <cell r="C222">
            <v>72.923076923077033</v>
          </cell>
        </row>
        <row r="223">
          <cell r="A223">
            <v>44.900000000000105</v>
          </cell>
          <cell r="B223">
            <v>5461</v>
          </cell>
          <cell r="C223">
            <v>73.000000000000114</v>
          </cell>
        </row>
        <row r="224">
          <cell r="A224">
            <v>45.100000000000108</v>
          </cell>
          <cell r="B224">
            <v>5400</v>
          </cell>
          <cell r="C224">
            <v>73.076923076923194</v>
          </cell>
        </row>
        <row r="225">
          <cell r="A225">
            <v>45.300000000000111</v>
          </cell>
          <cell r="B225">
            <v>5400</v>
          </cell>
          <cell r="C225">
            <v>73.153846153846274</v>
          </cell>
        </row>
        <row r="226">
          <cell r="A226">
            <v>45.500000000000114</v>
          </cell>
          <cell r="B226">
            <v>5400</v>
          </cell>
          <cell r="C226">
            <v>73.230769230769354</v>
          </cell>
        </row>
        <row r="227">
          <cell r="A227">
            <v>45.700000000000117</v>
          </cell>
          <cell r="B227">
            <v>5400</v>
          </cell>
          <cell r="C227">
            <v>73.307692307692434</v>
          </cell>
        </row>
        <row r="228">
          <cell r="A228">
            <v>45.900000000000119</v>
          </cell>
          <cell r="B228">
            <v>5400</v>
          </cell>
          <cell r="C228">
            <v>73.384615384615515</v>
          </cell>
        </row>
        <row r="229">
          <cell r="A229">
            <v>46.100000000000122</v>
          </cell>
          <cell r="B229">
            <v>5400</v>
          </cell>
          <cell r="C229">
            <v>73.461538461538595</v>
          </cell>
        </row>
        <row r="230">
          <cell r="A230">
            <v>46.300000000000125</v>
          </cell>
          <cell r="B230">
            <v>5400</v>
          </cell>
          <cell r="C230">
            <v>73.538461538461675</v>
          </cell>
        </row>
        <row r="231">
          <cell r="A231">
            <v>46.500000000000128</v>
          </cell>
          <cell r="B231">
            <v>5400</v>
          </cell>
          <cell r="C231">
            <v>73.615384615384755</v>
          </cell>
        </row>
        <row r="232">
          <cell r="A232">
            <v>46.700000000000131</v>
          </cell>
          <cell r="B232">
            <v>5400</v>
          </cell>
          <cell r="C232">
            <v>73.692307692307836</v>
          </cell>
        </row>
        <row r="233">
          <cell r="A233">
            <v>46.900000000000134</v>
          </cell>
          <cell r="B233">
            <v>5400</v>
          </cell>
          <cell r="C233">
            <v>73.769230769230916</v>
          </cell>
        </row>
        <row r="234">
          <cell r="A234">
            <v>47.100000000000136</v>
          </cell>
          <cell r="B234">
            <v>5400</v>
          </cell>
          <cell r="C234">
            <v>73.846153846153996</v>
          </cell>
        </row>
        <row r="235">
          <cell r="A235">
            <v>47.300000000000139</v>
          </cell>
          <cell r="B235">
            <v>5400</v>
          </cell>
          <cell r="C235">
            <v>73.923076923077076</v>
          </cell>
        </row>
        <row r="236">
          <cell r="A236">
            <v>47.500000000000142</v>
          </cell>
          <cell r="B236">
            <v>5400</v>
          </cell>
          <cell r="C236">
            <v>74.000000000000156</v>
          </cell>
        </row>
        <row r="237">
          <cell r="A237">
            <v>47.700000000000145</v>
          </cell>
          <cell r="B237">
            <v>5400</v>
          </cell>
          <cell r="C237">
            <v>74.076923076923237</v>
          </cell>
        </row>
        <row r="238">
          <cell r="A238">
            <v>47.900000000000148</v>
          </cell>
          <cell r="B238">
            <v>5400</v>
          </cell>
          <cell r="C238">
            <v>74.153846153846317</v>
          </cell>
        </row>
        <row r="239">
          <cell r="A239">
            <v>48.100000000000151</v>
          </cell>
          <cell r="B239">
            <v>5400</v>
          </cell>
          <cell r="C239">
            <v>74.230769230769397</v>
          </cell>
        </row>
        <row r="240">
          <cell r="A240">
            <v>48.300000000000153</v>
          </cell>
          <cell r="B240">
            <v>5400</v>
          </cell>
          <cell r="C240">
            <v>74.307692307692477</v>
          </cell>
        </row>
        <row r="241">
          <cell r="A241">
            <v>48.500000000000156</v>
          </cell>
          <cell r="B241">
            <v>5400</v>
          </cell>
          <cell r="C241">
            <v>74.384615384615557</v>
          </cell>
        </row>
        <row r="242">
          <cell r="A242">
            <v>48.700000000000159</v>
          </cell>
          <cell r="B242">
            <v>5400</v>
          </cell>
          <cell r="C242">
            <v>74.461538461538638</v>
          </cell>
        </row>
        <row r="243">
          <cell r="A243">
            <v>48.900000000000162</v>
          </cell>
          <cell r="B243">
            <v>5400</v>
          </cell>
          <cell r="C243">
            <v>74.538461538461718</v>
          </cell>
        </row>
        <row r="244">
          <cell r="A244">
            <v>49.100000000000165</v>
          </cell>
          <cell r="B244">
            <v>5400</v>
          </cell>
          <cell r="C244">
            <v>74.615384615384798</v>
          </cell>
        </row>
        <row r="245">
          <cell r="A245">
            <v>49.300000000000168</v>
          </cell>
          <cell r="B245">
            <v>5400</v>
          </cell>
          <cell r="C245">
            <v>74.692307692307878</v>
          </cell>
        </row>
        <row r="246">
          <cell r="A246">
            <v>49.500000000000171</v>
          </cell>
          <cell r="B246">
            <v>5400</v>
          </cell>
          <cell r="C246">
            <v>74.769230769230958</v>
          </cell>
        </row>
        <row r="247">
          <cell r="A247">
            <v>49.700000000000173</v>
          </cell>
          <cell r="B247">
            <v>5400</v>
          </cell>
          <cell r="C247">
            <v>74.846153846154039</v>
          </cell>
        </row>
        <row r="248">
          <cell r="A248">
            <v>49.900000000000176</v>
          </cell>
          <cell r="B248">
            <v>5400</v>
          </cell>
          <cell r="C248">
            <v>74.923076923077119</v>
          </cell>
        </row>
        <row r="249">
          <cell r="A249">
            <v>50.100000000000179</v>
          </cell>
          <cell r="B249">
            <v>5400</v>
          </cell>
          <cell r="C249">
            <v>75.000000000000199</v>
          </cell>
        </row>
        <row r="250">
          <cell r="A250">
            <v>50.300000000000182</v>
          </cell>
          <cell r="B250">
            <v>5400</v>
          </cell>
          <cell r="C250">
            <v>75.076923076923279</v>
          </cell>
        </row>
        <row r="251">
          <cell r="A251">
            <v>50.500000000000185</v>
          </cell>
          <cell r="B251">
            <v>5400</v>
          </cell>
          <cell r="C251">
            <v>75.153846153846359</v>
          </cell>
        </row>
        <row r="252">
          <cell r="A252">
            <v>50.700000000000188</v>
          </cell>
          <cell r="B252">
            <v>5400</v>
          </cell>
          <cell r="C252">
            <v>75.23076923076944</v>
          </cell>
        </row>
        <row r="253">
          <cell r="A253">
            <v>50.90000000000019</v>
          </cell>
          <cell r="B253">
            <v>5400</v>
          </cell>
          <cell r="C253">
            <v>75.30769230769252</v>
          </cell>
        </row>
        <row r="254">
          <cell r="A254">
            <v>51.100000000000193</v>
          </cell>
          <cell r="B254">
            <v>5400</v>
          </cell>
          <cell r="C254">
            <v>75.3846153846156</v>
          </cell>
        </row>
        <row r="255">
          <cell r="A255">
            <v>51.300000000000196</v>
          </cell>
          <cell r="B255">
            <v>5400</v>
          </cell>
          <cell r="C255">
            <v>75.46153846153868</v>
          </cell>
        </row>
        <row r="256">
          <cell r="A256">
            <v>51.500000000000199</v>
          </cell>
          <cell r="B256">
            <v>5400</v>
          </cell>
          <cell r="C256">
            <v>75.53846153846176</v>
          </cell>
        </row>
        <row r="257">
          <cell r="A257">
            <v>51.700000000000202</v>
          </cell>
          <cell r="B257">
            <v>5400</v>
          </cell>
          <cell r="C257">
            <v>75.615384615384841</v>
          </cell>
        </row>
        <row r="258">
          <cell r="A258">
            <v>51.900000000000205</v>
          </cell>
          <cell r="B258">
            <v>5400</v>
          </cell>
          <cell r="C258">
            <v>75.692307692307921</v>
          </cell>
        </row>
        <row r="259">
          <cell r="A259">
            <v>52.100000000000207</v>
          </cell>
          <cell r="B259">
            <v>5400</v>
          </cell>
          <cell r="C259">
            <v>75.769230769231001</v>
          </cell>
        </row>
        <row r="260">
          <cell r="A260">
            <v>52.30000000000021</v>
          </cell>
          <cell r="B260">
            <v>5400</v>
          </cell>
          <cell r="C260">
            <v>75.846153846154081</v>
          </cell>
        </row>
        <row r="261">
          <cell r="A261">
            <v>52.500000000000213</v>
          </cell>
          <cell r="B261">
            <v>5400</v>
          </cell>
          <cell r="C261">
            <v>75.923076923077161</v>
          </cell>
        </row>
        <row r="262">
          <cell r="A262">
            <v>52.700000000000216</v>
          </cell>
          <cell r="B262">
            <v>5400</v>
          </cell>
          <cell r="C262">
            <v>76.000000000000242</v>
          </cell>
        </row>
        <row r="263">
          <cell r="A263">
            <v>52.900000000000219</v>
          </cell>
          <cell r="B263">
            <v>5400</v>
          </cell>
          <cell r="C263">
            <v>76.076923076923322</v>
          </cell>
        </row>
        <row r="264">
          <cell r="A264">
            <v>53.100000000000222</v>
          </cell>
          <cell r="B264">
            <v>5400</v>
          </cell>
          <cell r="C264">
            <v>76.153846153846402</v>
          </cell>
        </row>
        <row r="265">
          <cell r="A265">
            <v>53.300000000000225</v>
          </cell>
          <cell r="B265">
            <v>5400</v>
          </cell>
          <cell r="C265">
            <v>76.230769230769482</v>
          </cell>
        </row>
        <row r="266">
          <cell r="A266">
            <v>53.500000000000227</v>
          </cell>
          <cell r="B266">
            <v>5400</v>
          </cell>
          <cell r="C266">
            <v>76.307692307692562</v>
          </cell>
        </row>
        <row r="267">
          <cell r="A267">
            <v>53.70000000000023</v>
          </cell>
          <cell r="B267">
            <v>5400</v>
          </cell>
          <cell r="C267">
            <v>76.384615384615643</v>
          </cell>
        </row>
        <row r="268">
          <cell r="A268">
            <v>53.900000000000233</v>
          </cell>
          <cell r="B268">
            <v>5400</v>
          </cell>
          <cell r="C268">
            <v>76.461538461538723</v>
          </cell>
        </row>
        <row r="269">
          <cell r="A269">
            <v>54.100000000000236</v>
          </cell>
          <cell r="B269">
            <v>5400</v>
          </cell>
          <cell r="C269">
            <v>76.538461538461803</v>
          </cell>
        </row>
        <row r="270">
          <cell r="A270">
            <v>54.300000000000239</v>
          </cell>
          <cell r="B270">
            <v>5400</v>
          </cell>
          <cell r="C270">
            <v>76.615384615384883</v>
          </cell>
        </row>
        <row r="271">
          <cell r="A271">
            <v>54.500000000000242</v>
          </cell>
          <cell r="B271">
            <v>5400</v>
          </cell>
          <cell r="C271">
            <v>76.692307692307963</v>
          </cell>
        </row>
        <row r="272">
          <cell r="A272">
            <v>54.700000000000244</v>
          </cell>
          <cell r="B272">
            <v>5400</v>
          </cell>
          <cell r="C272">
            <v>76.769230769231044</v>
          </cell>
        </row>
        <row r="273">
          <cell r="A273">
            <v>54.900000000000247</v>
          </cell>
          <cell r="B273">
            <v>5400</v>
          </cell>
          <cell r="C273">
            <v>76.846153846154124</v>
          </cell>
        </row>
        <row r="274">
          <cell r="A274">
            <v>55.10000000000025</v>
          </cell>
          <cell r="B274">
            <v>5400</v>
          </cell>
          <cell r="C274">
            <v>76.923076923077204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/>
  <dimension ref="A1:Y158"/>
  <sheetViews>
    <sheetView view="pageBreakPreview" zoomScale="30" zoomScaleNormal="40" zoomScaleSheetLayoutView="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8" sqref="C8"/>
    </sheetView>
  </sheetViews>
  <sheetFormatPr defaultColWidth="9.1796875" defaultRowHeight="12.5"/>
  <cols>
    <col min="1" max="1" width="40.26953125" style="20" customWidth="1"/>
    <col min="2" max="16384" width="9.1796875" style="20"/>
  </cols>
  <sheetData>
    <row r="1" spans="1:25" ht="28" thickBot="1">
      <c r="A1" s="71" t="s">
        <v>70</v>
      </c>
      <c r="B1" s="380" t="s">
        <v>71</v>
      </c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25" customFormat="1" ht="13">
      <c r="A2" s="382" t="s">
        <v>0</v>
      </c>
      <c r="B2" s="381" t="s">
        <v>89</v>
      </c>
      <c r="C2" s="381"/>
      <c r="D2" s="381"/>
      <c r="E2" s="381"/>
      <c r="F2" s="381" t="s">
        <v>90</v>
      </c>
      <c r="G2" s="381"/>
      <c r="H2" s="381"/>
      <c r="I2" s="381"/>
      <c r="J2" s="381" t="s">
        <v>91</v>
      </c>
      <c r="K2" s="381"/>
      <c r="L2" s="381"/>
      <c r="M2" s="381"/>
      <c r="N2" s="381" t="s">
        <v>92</v>
      </c>
      <c r="O2" s="381"/>
      <c r="P2" s="381"/>
      <c r="Q2" s="381"/>
      <c r="R2" s="381" t="s">
        <v>93</v>
      </c>
      <c r="S2" s="381"/>
      <c r="T2" s="381"/>
      <c r="U2" s="381"/>
      <c r="V2" s="381" t="s">
        <v>94</v>
      </c>
      <c r="W2" s="381"/>
      <c r="X2" s="381"/>
      <c r="Y2" s="381"/>
    </row>
    <row r="3" spans="1:25" customFormat="1" ht="78.5" thickBot="1">
      <c r="A3" s="383"/>
      <c r="B3" s="14" t="s">
        <v>21</v>
      </c>
      <c r="C3" s="14" t="s">
        <v>4</v>
      </c>
      <c r="D3" s="14" t="s">
        <v>5</v>
      </c>
      <c r="E3" s="14" t="s">
        <v>6</v>
      </c>
      <c r="F3" s="14" t="s">
        <v>21</v>
      </c>
      <c r="G3" s="14" t="s">
        <v>4</v>
      </c>
      <c r="H3" s="14" t="s">
        <v>5</v>
      </c>
      <c r="I3" s="14" t="s">
        <v>6</v>
      </c>
      <c r="J3" s="14" t="s">
        <v>21</v>
      </c>
      <c r="K3" s="14" t="s">
        <v>4</v>
      </c>
      <c r="L3" s="14" t="s">
        <v>5</v>
      </c>
      <c r="M3" s="14" t="s">
        <v>6</v>
      </c>
      <c r="N3" s="14" t="s">
        <v>21</v>
      </c>
      <c r="O3" s="14" t="s">
        <v>4</v>
      </c>
      <c r="P3" s="14" t="s">
        <v>5</v>
      </c>
      <c r="Q3" s="14" t="s">
        <v>6</v>
      </c>
      <c r="R3" s="14" t="s">
        <v>21</v>
      </c>
      <c r="S3" s="14" t="s">
        <v>4</v>
      </c>
      <c r="T3" s="14" t="s">
        <v>5</v>
      </c>
      <c r="U3" s="14" t="s">
        <v>6</v>
      </c>
      <c r="V3" s="14" t="s">
        <v>21</v>
      </c>
      <c r="W3" s="14" t="s">
        <v>4</v>
      </c>
      <c r="X3" s="14" t="s">
        <v>5</v>
      </c>
      <c r="Y3" s="14" t="s">
        <v>6</v>
      </c>
    </row>
    <row r="4" spans="1:25">
      <c r="A4" s="33" t="s">
        <v>41</v>
      </c>
      <c r="B4" s="85">
        <f>[16]TSNPDCL!$C$82</f>
        <v>5272105</v>
      </c>
      <c r="C4" s="85">
        <f>SUM(C5:C12)</f>
        <v>9505.1313593477771</v>
      </c>
      <c r="D4" s="85">
        <f>SUM(D5:D12)</f>
        <v>3679.6071289199999</v>
      </c>
      <c r="E4" s="85">
        <f>SUM(E5:E12)</f>
        <v>4432828.8</v>
      </c>
      <c r="F4" s="85">
        <f>[16]TSNPDCL!$D$82</f>
        <v>5427471</v>
      </c>
      <c r="G4" s="85">
        <f>SUM(G5:G12)</f>
        <v>11220.007739343695</v>
      </c>
      <c r="H4" s="85">
        <f>SUM(H5:H12)</f>
        <v>3921.9481611800006</v>
      </c>
      <c r="I4" s="85">
        <f>SUM(I5:I12)</f>
        <v>4588106.1999999993</v>
      </c>
      <c r="J4" s="85">
        <f>[16]TSNPDCL!$E$82</f>
        <v>5702405</v>
      </c>
      <c r="K4" s="85">
        <f>SUM(K5:K12)</f>
        <v>12696.658415045851</v>
      </c>
      <c r="L4" s="85">
        <f>SUM(L5:L12)</f>
        <v>4147.1034920000002</v>
      </c>
      <c r="M4" s="85">
        <f>SUM(M5:M12)</f>
        <v>5733176.8199999994</v>
      </c>
      <c r="N4" s="85">
        <f>[16]TSNPDCL!$F$82</f>
        <v>5978899</v>
      </c>
      <c r="O4" s="85">
        <f>SUM(O5:O12)</f>
        <v>12064.831296629831</v>
      </c>
      <c r="P4" s="85">
        <f>SUM(P5:P12)</f>
        <v>4475.3939803399999</v>
      </c>
      <c r="Q4" s="85">
        <f>SUM(Q5:Q12)</f>
        <v>5906123.0800000001</v>
      </c>
      <c r="R4" s="85">
        <f>[16]TSNPDCL!$G$82</f>
        <v>6174019</v>
      </c>
      <c r="S4" s="85">
        <f>SUM(S5:S12)</f>
        <v>12927.823000866665</v>
      </c>
      <c r="T4" s="85">
        <f>SUM(T5:T12)</f>
        <v>4802.8524161292307</v>
      </c>
      <c r="U4" s="85">
        <f>SUM(U5:U12)</f>
        <v>6098327.6199999992</v>
      </c>
      <c r="V4" s="85">
        <f>[16]TSNPDCL!$H$82</f>
        <v>6345430</v>
      </c>
      <c r="W4" s="85">
        <f>SUM(W5:W12)</f>
        <v>12654.024669674778</v>
      </c>
      <c r="X4" s="85">
        <f>SUM(X5:X12)</f>
        <v>6316.0797346999998</v>
      </c>
      <c r="Y4" s="85">
        <f>SUM(Y5:Y12)</f>
        <v>6331236.4099999992</v>
      </c>
    </row>
    <row r="5" spans="1:25">
      <c r="A5" s="7" t="s">
        <v>43</v>
      </c>
      <c r="B5" s="101">
        <f>[16]TSNPDCL!$C$72</f>
        <v>3727922</v>
      </c>
      <c r="C5" s="101">
        <f>[17]TSNPDCL!$O$6</f>
        <v>2835.3773587000001</v>
      </c>
      <c r="D5" s="101">
        <f>[16]TSNPDCL!$C$6</f>
        <v>2341.66572</v>
      </c>
      <c r="E5" s="101">
        <f>[16]TSNPDCL!$D$6</f>
        <v>0</v>
      </c>
      <c r="F5" s="101">
        <f>[16]TSNPDCL!$D$72</f>
        <v>3827797</v>
      </c>
      <c r="G5" s="101">
        <f>[17]TSNPDCL!$AB$6</f>
        <v>3037.9315625000004</v>
      </c>
      <c r="H5" s="101">
        <f>[16]TSNPDCL!$E$6</f>
        <v>2517.1697000000004</v>
      </c>
      <c r="I5" s="101"/>
      <c r="J5" s="101">
        <f>[16]TSNPDCL!$E$72</f>
        <v>4040266</v>
      </c>
      <c r="K5" s="101">
        <f>[17]TSNPDCL!$AO$6</f>
        <v>3196.5119370000002</v>
      </c>
      <c r="L5" s="101">
        <f>[16]TSNPDCL!$G$6</f>
        <v>2640.3030600000002</v>
      </c>
      <c r="M5" s="101"/>
      <c r="N5" s="101">
        <f>[16]TSNPDCL!$F$72</f>
        <v>4239991</v>
      </c>
      <c r="O5" s="101">
        <f>[17]TSNPDCL!$BB$6</f>
        <v>3547.0510800000002</v>
      </c>
      <c r="P5" s="101">
        <f>[16]TSNPDCL!$I$6</f>
        <v>2849.7261100000001</v>
      </c>
      <c r="Q5" s="101"/>
      <c r="R5" s="101">
        <f>[16]TSNPDCL!$G$72</f>
        <v>4361528</v>
      </c>
      <c r="S5" s="101">
        <f>[17]TSNPDCL!$BO$6</f>
        <v>3769.4315569999999</v>
      </c>
      <c r="T5" s="101">
        <f>[16]TSNPDCL!$K$6</f>
        <v>3061.8891000000003</v>
      </c>
      <c r="U5" s="101"/>
      <c r="V5" s="101">
        <f>[16]TSNPDCL!$H$72</f>
        <v>4422077</v>
      </c>
      <c r="W5" s="101">
        <f>[17]TSNPDCL!$CB$6</f>
        <v>3863.4218674038898</v>
      </c>
      <c r="X5" s="101">
        <f>[16]TSNPDCL!$M$6</f>
        <v>4355.4775899999995</v>
      </c>
      <c r="Y5" s="101"/>
    </row>
    <row r="6" spans="1:25">
      <c r="A6" s="7" t="s">
        <v>7</v>
      </c>
      <c r="B6" s="5">
        <f>[16]TSNPDCL!$C$73</f>
        <v>364349</v>
      </c>
      <c r="C6" s="5">
        <f>[17]TSNPDCL!$O$7</f>
        <v>592.49798652000004</v>
      </c>
      <c r="D6" s="5">
        <f>[16]TSNPDCL!$C$7</f>
        <v>607.00955999999996</v>
      </c>
      <c r="E6" s="5">
        <f>[16]TSNPDCL!$D$7</f>
        <v>0</v>
      </c>
      <c r="F6" s="5">
        <f>[16]TSNPDCL!$D$73</f>
        <v>382729</v>
      </c>
      <c r="G6" s="5">
        <f>[17]TSNPDCL!$AB$7</f>
        <v>638.69244063999997</v>
      </c>
      <c r="H6" s="5">
        <f>[16]TSNPDCL!$E$7</f>
        <v>664.15850999999998</v>
      </c>
      <c r="I6" s="5"/>
      <c r="J6" s="5">
        <f>[16]TSNPDCL!$E$73</f>
        <v>407436</v>
      </c>
      <c r="K6" s="5">
        <f>[17]TSNPDCL!$AO$7</f>
        <v>680.06513946999996</v>
      </c>
      <c r="L6" s="5">
        <f>[16]TSNPDCL!$G$7</f>
        <v>741.56914000000006</v>
      </c>
      <c r="M6" s="5"/>
      <c r="N6" s="5">
        <f>[16]TSNPDCL!$F$73</f>
        <v>430890</v>
      </c>
      <c r="O6" s="5">
        <f>[17]TSNPDCL!$BB$7</f>
        <v>757.97826359999999</v>
      </c>
      <c r="P6" s="5">
        <f>[16]TSNPDCL!$I$7</f>
        <v>819.74307999999996</v>
      </c>
      <c r="Q6" s="5"/>
      <c r="R6" s="5">
        <f>[16]TSNPDCL!$G$73</f>
        <v>459183</v>
      </c>
      <c r="S6" s="5">
        <f>[17]TSNPDCL!$BO$7</f>
        <v>648.9837346999999</v>
      </c>
      <c r="T6" s="5">
        <f>[16]TSNPDCL!$K$7</f>
        <v>890.70861000000014</v>
      </c>
      <c r="U6" s="5"/>
      <c r="V6" s="5">
        <f>[16]TSNPDCL!$H$73</f>
        <v>517091</v>
      </c>
      <c r="W6" s="5">
        <f>[17]TSNPDCL!$CB$7</f>
        <v>743.85729817948095</v>
      </c>
      <c r="X6" s="5">
        <f>[16]TSNPDCL!$M$7</f>
        <v>1089.07275</v>
      </c>
      <c r="Y6" s="5"/>
    </row>
    <row r="7" spans="1:25">
      <c r="A7" s="7" t="s">
        <v>42</v>
      </c>
      <c r="B7" s="5">
        <f>[16]TSNPDCL!$C$74</f>
        <v>31125</v>
      </c>
      <c r="C7" s="5">
        <f>[17]TSNPDCL!$O$8</f>
        <v>242.37191225000001</v>
      </c>
      <c r="D7" s="5">
        <f>[16]TSNPDCL!$C$8</f>
        <v>535.82087012</v>
      </c>
      <c r="E7" s="5">
        <f>[16]TSNPDCL!$D$8</f>
        <v>0</v>
      </c>
      <c r="F7" s="5">
        <f>[16]TSNPDCL!$D$74</f>
        <v>31821</v>
      </c>
      <c r="G7" s="5">
        <f>[17]TSNPDCL!$AB$8</f>
        <v>255.4441950800001</v>
      </c>
      <c r="H7" s="5">
        <f>[16]TSNPDCL!$E$8</f>
        <v>533.44019834000005</v>
      </c>
      <c r="I7" s="5"/>
      <c r="J7" s="5">
        <f>[16]TSNPDCL!$E$74</f>
        <v>32668</v>
      </c>
      <c r="K7" s="5">
        <f>[17]TSNPDCL!$AO$8</f>
        <v>248.04137081000002</v>
      </c>
      <c r="L7" s="5">
        <f>[16]TSNPDCL!$G$8</f>
        <v>546.26026802000001</v>
      </c>
      <c r="M7" s="5"/>
      <c r="N7" s="5">
        <f>[16]TSNPDCL!$F$74</f>
        <v>33089</v>
      </c>
      <c r="O7" s="5">
        <f>[17]TSNPDCL!$BB$8</f>
        <v>244.35901160999998</v>
      </c>
      <c r="P7" s="5">
        <f>[16]TSNPDCL!$I$8</f>
        <v>563.92006492000007</v>
      </c>
      <c r="Q7" s="5"/>
      <c r="R7" s="5">
        <f>[16]TSNPDCL!$G$74</f>
        <v>33797</v>
      </c>
      <c r="S7" s="5">
        <f>[17]TSNPDCL!$BO$8</f>
        <v>245.99539202300002</v>
      </c>
      <c r="T7" s="5">
        <f>[16]TSNPDCL!$K$8</f>
        <v>581.07477505999998</v>
      </c>
      <c r="U7" s="5"/>
      <c r="V7" s="5">
        <f>[16]TSNPDCL!$H$74</f>
        <v>33893</v>
      </c>
      <c r="W7" s="5">
        <f>[17]TSNPDCL!$CB$8</f>
        <v>235.73644825441801</v>
      </c>
      <c r="X7" s="5">
        <f>[16]TSNPDCL!$M$8</f>
        <v>588.79398021999998</v>
      </c>
      <c r="Y7" s="5"/>
    </row>
    <row r="8" spans="1:25">
      <c r="A8" s="7" t="s">
        <v>9</v>
      </c>
      <c r="B8" s="5">
        <f>[16]TSNPDCL!$C$75</f>
        <v>6406</v>
      </c>
      <c r="C8" s="5">
        <f>[17]TSNPDCL!$O$9</f>
        <v>7.1962249999999992</v>
      </c>
      <c r="D8" s="5">
        <f>[16]TSNPDCL!$C$9</f>
        <v>16.457187400000002</v>
      </c>
      <c r="E8" s="5">
        <f>[16]TSNPDCL!$D$9</f>
        <v>0</v>
      </c>
      <c r="F8" s="5">
        <f>[16]TSNPDCL!$D$75</f>
        <v>6645</v>
      </c>
      <c r="G8" s="5">
        <f>[17]TSNPDCL!$AB$9</f>
        <v>6.783722199999997</v>
      </c>
      <c r="H8" s="5">
        <f>[16]TSNPDCL!$E$9</f>
        <v>16.44386166</v>
      </c>
      <c r="I8" s="5"/>
      <c r="J8" s="5">
        <f>[16]TSNPDCL!$E$75</f>
        <v>7008</v>
      </c>
      <c r="K8" s="5">
        <f>[17]TSNPDCL!$AO$9</f>
        <v>6.9932759999999998</v>
      </c>
      <c r="L8" s="5">
        <f>[16]TSNPDCL!$G$9</f>
        <v>18.340335400000001</v>
      </c>
      <c r="M8" s="5"/>
      <c r="N8" s="5">
        <f>[16]TSNPDCL!$F$75</f>
        <v>7240</v>
      </c>
      <c r="O8" s="5">
        <f>[17]TSNPDCL!$BB$9</f>
        <v>7.5488219999999986</v>
      </c>
      <c r="P8" s="5">
        <f>[16]TSNPDCL!$I$9</f>
        <v>18.567701279999998</v>
      </c>
      <c r="Q8" s="5"/>
      <c r="R8" s="5">
        <f>[16]TSNPDCL!$G$75</f>
        <v>7535</v>
      </c>
      <c r="S8" s="5">
        <f>[17]TSNPDCL!$BO$9</f>
        <v>7.7788319999999995</v>
      </c>
      <c r="T8" s="5">
        <f>[16]TSNPDCL!$K$9</f>
        <v>19.5046176</v>
      </c>
      <c r="U8" s="5"/>
      <c r="V8" s="5">
        <f>[16]TSNPDCL!$H$75</f>
        <v>7639</v>
      </c>
      <c r="W8" s="5">
        <f>[17]TSNPDCL!$CB$9</f>
        <v>8.1794790119900025</v>
      </c>
      <c r="X8" s="5">
        <f>[16]TSNPDCL!$M$9</f>
        <v>19.93256796</v>
      </c>
      <c r="Y8" s="5"/>
    </row>
    <row r="9" spans="1:25">
      <c r="A9" s="7" t="s">
        <v>44</v>
      </c>
      <c r="B9" s="5">
        <f>[16]TSNPDCL!$C$76</f>
        <v>1063148</v>
      </c>
      <c r="C9" s="5">
        <f>[17]TSNPDCL!$O$10</f>
        <v>5511.4288327777749</v>
      </c>
      <c r="D9" s="5">
        <f>[16]TSNPDCL!$C$10</f>
        <v>0</v>
      </c>
      <c r="E9" s="5">
        <f>[16]TSNPDCL!$D$10</f>
        <v>4432828.8</v>
      </c>
      <c r="F9" s="5">
        <f>[16]TSNPDCL!$D$76</f>
        <v>1095709</v>
      </c>
      <c r="G9" s="5">
        <f>[17]TSNPDCL!$AB$10</f>
        <v>6922.4916839236948</v>
      </c>
      <c r="H9" s="5">
        <f>[16]TSNPDCL!$E$10</f>
        <v>0</v>
      </c>
      <c r="I9" s="5">
        <f>[16]TSNPDCL!$F$10</f>
        <v>4588106.1999999993</v>
      </c>
      <c r="J9" s="5">
        <f>[16]TSNPDCL!$E$76</f>
        <v>1129773</v>
      </c>
      <c r="K9" s="5">
        <f>[17]TSNPDCL!$AO$10</f>
        <v>8200.5383860658494</v>
      </c>
      <c r="L9" s="5">
        <f>[16]TSNPDCL!$G$10</f>
        <v>0</v>
      </c>
      <c r="M9" s="5">
        <f>[16]TSNPDCL!$H$10</f>
        <v>5733176.8199999994</v>
      </c>
      <c r="N9" s="5">
        <f>[16]TSNPDCL!$F$76</f>
        <v>1164283</v>
      </c>
      <c r="O9" s="5">
        <f>[17]TSNPDCL!$BB$10</f>
        <v>7140.2743269198309</v>
      </c>
      <c r="P9" s="5">
        <f>[16]TSNPDCL!$I$10</f>
        <v>0</v>
      </c>
      <c r="Q9" s="5">
        <f>[16]TSNPDCL!$J$10</f>
        <v>5906123.0800000001</v>
      </c>
      <c r="R9" s="5">
        <f>[16]TSNPDCL!$G$76</f>
        <v>1202763</v>
      </c>
      <c r="S9" s="5">
        <f>[17]TSNPDCL!$BO$10</f>
        <v>7904.0208301436633</v>
      </c>
      <c r="T9" s="5">
        <f>[16]TSNPDCL!$K$10</f>
        <v>0</v>
      </c>
      <c r="U9" s="5">
        <f>[16]TSNPDCL!$L$10</f>
        <v>6098327.6199999992</v>
      </c>
      <c r="V9" s="5">
        <f>[16]TSNPDCL!$H$76</f>
        <v>1251686</v>
      </c>
      <c r="W9" s="5">
        <f>[17]TSNPDCL!$CB$10</f>
        <v>7419.5086742702579</v>
      </c>
      <c r="X9" s="5">
        <f>[16]TSNPDCL!$M$10</f>
        <v>0</v>
      </c>
      <c r="Y9" s="5">
        <f>[16]TSNPDCL!$N$10</f>
        <v>6331236.4099999992</v>
      </c>
    </row>
    <row r="10" spans="1:25">
      <c r="A10" s="7" t="s">
        <v>45</v>
      </c>
      <c r="B10" s="5">
        <f>[16]TSNPDCL!$C$77</f>
        <v>52650</v>
      </c>
      <c r="C10" s="5">
        <f>[17]TSNPDCL!$O$11</f>
        <v>274.7512466</v>
      </c>
      <c r="D10" s="5">
        <f>[16]TSNPDCL!$C$11</f>
        <v>140.4986514</v>
      </c>
      <c r="E10" s="5">
        <f>[16]TSNPDCL!$D$11</f>
        <v>0</v>
      </c>
      <c r="F10" s="5">
        <f>[16]TSNPDCL!$D$77</f>
        <v>56729</v>
      </c>
      <c r="G10" s="5">
        <f>[17]TSNPDCL!$AB$11</f>
        <v>312.10935659999996</v>
      </c>
      <c r="H10" s="5">
        <f>[16]TSNPDCL!$E$11</f>
        <v>150.56498118000002</v>
      </c>
      <c r="I10" s="5"/>
      <c r="J10" s="5">
        <f>[16]TSNPDCL!$E$77</f>
        <v>58703</v>
      </c>
      <c r="K10" s="5">
        <f>[17]TSNPDCL!$AO$11</f>
        <v>310.82055600000001</v>
      </c>
      <c r="L10" s="5">
        <f>[16]TSNPDCL!$G$11</f>
        <v>157.14834858</v>
      </c>
      <c r="M10" s="5"/>
      <c r="N10" s="5">
        <f>[16]TSNPDCL!$F$77</f>
        <v>76217</v>
      </c>
      <c r="O10" s="5">
        <f>[17]TSNPDCL!$BB$11</f>
        <v>307.82347199999998</v>
      </c>
      <c r="P10" s="5">
        <f>[16]TSNPDCL!$I$11</f>
        <v>176.22477413999999</v>
      </c>
      <c r="Q10" s="5"/>
      <c r="R10" s="5">
        <f>[16]TSNPDCL!$G$77</f>
        <v>80925</v>
      </c>
      <c r="S10" s="5">
        <f>[17]TSNPDCL!$BO$11</f>
        <v>322.31150699999995</v>
      </c>
      <c r="T10" s="5">
        <f>[16]TSNPDCL!$K$11</f>
        <v>192.2150627</v>
      </c>
      <c r="U10" s="5"/>
      <c r="V10" s="5">
        <f>[16]TSNPDCL!$H$77</f>
        <v>83015</v>
      </c>
      <c r="W10" s="5">
        <f>[17]TSNPDCL!$CB$11</f>
        <v>344.52088746649196</v>
      </c>
      <c r="X10" s="5">
        <f>[16]TSNPDCL!$M$11</f>
        <v>197.50669651999996</v>
      </c>
      <c r="Y10" s="5"/>
    </row>
    <row r="11" spans="1:25">
      <c r="A11" s="7" t="s">
        <v>10</v>
      </c>
      <c r="B11" s="101">
        <f>[16]TSNPDCL!$C$78</f>
        <v>26505</v>
      </c>
      <c r="C11" s="101">
        <f>[17]TSNPDCL!$O$12</f>
        <v>41.507797499999995</v>
      </c>
      <c r="D11" s="101">
        <f>[16]TSNPDCL!$C$12</f>
        <v>38.155140000000003</v>
      </c>
      <c r="E11" s="101">
        <f>[16]TSNPDCL!$D$12</f>
        <v>0</v>
      </c>
      <c r="F11" s="101">
        <f>[16]TSNPDCL!$D$78</f>
        <v>26041</v>
      </c>
      <c r="G11" s="101">
        <f>[17]TSNPDCL!$AB$12</f>
        <v>46.554778400000004</v>
      </c>
      <c r="H11" s="101">
        <f>[16]TSNPDCL!$E$12</f>
        <v>40.170909999999999</v>
      </c>
      <c r="I11" s="101"/>
      <c r="J11" s="101">
        <f>[16]TSNPDCL!$E$78</f>
        <v>26551</v>
      </c>
      <c r="K11" s="101">
        <f>[17]TSNPDCL!$AO$12</f>
        <v>53.687749699999998</v>
      </c>
      <c r="L11" s="101">
        <f>[16]TSNPDCL!$G$12</f>
        <v>43.482340000000001</v>
      </c>
      <c r="M11" s="101"/>
      <c r="N11" s="101">
        <f>[16]TSNPDCL!$F$78</f>
        <v>27039</v>
      </c>
      <c r="O11" s="101">
        <f>[17]TSNPDCL!$BB$12</f>
        <v>59.625922500000001</v>
      </c>
      <c r="P11" s="101">
        <f>[16]TSNPDCL!$I$12</f>
        <v>46.696629999999999</v>
      </c>
      <c r="Q11" s="101"/>
      <c r="R11" s="101">
        <f>[16]TSNPDCL!$G$78</f>
        <v>27640</v>
      </c>
      <c r="S11" s="101">
        <f>[17]TSNPDCL!$BO$12</f>
        <v>27.041659000000003</v>
      </c>
      <c r="T11" s="101">
        <f>[16]TSNPDCL!$K$12</f>
        <v>49.461159999999992</v>
      </c>
      <c r="U11" s="101"/>
      <c r="V11" s="101">
        <f>[16]TSNPDCL!$H$78</f>
        <v>28338</v>
      </c>
      <c r="W11" s="101">
        <f>[17]TSNPDCL!$CB$12</f>
        <v>33.792156041649001</v>
      </c>
      <c r="X11" s="101">
        <f>[16]TSNPDCL!$M$12</f>
        <v>57.34141000000001</v>
      </c>
      <c r="Y11" s="101"/>
    </row>
    <row r="12" spans="1:25" ht="13" thickBot="1">
      <c r="A12" s="104" t="s">
        <v>11</v>
      </c>
      <c r="B12" s="5">
        <f>[16]TSNPDCL!$C$79</f>
        <v>0</v>
      </c>
      <c r="C12" s="5">
        <f>[17]TSNPDCL!$O$13</f>
        <v>0</v>
      </c>
      <c r="D12" s="5">
        <f>[16]TSNPDCL!$C$13</f>
        <v>0</v>
      </c>
      <c r="E12" s="5">
        <f>[16]TSNPDCL!$D$13</f>
        <v>0</v>
      </c>
      <c r="F12" s="5">
        <f>[16]TSNPDCL!$D$79</f>
        <v>0</v>
      </c>
      <c r="G12" s="5">
        <f>[17]TSNPDCL!$AB$13</f>
        <v>0</v>
      </c>
      <c r="H12" s="5">
        <f>[16]TSNPDCL!$E$13</f>
        <v>0</v>
      </c>
      <c r="I12" s="5"/>
      <c r="J12" s="5">
        <f>[16]TSNPDCL!$E$79</f>
        <v>0</v>
      </c>
      <c r="K12" s="5">
        <f>[17]TSNPDCL!$AO$13</f>
        <v>0</v>
      </c>
      <c r="L12" s="5">
        <f>[16]TSNPDCL!$G$13</f>
        <v>0</v>
      </c>
      <c r="M12" s="5"/>
      <c r="N12" s="5">
        <f>[16]TSNPDCL!$F$79</f>
        <v>150</v>
      </c>
      <c r="O12" s="5">
        <f>[17]TSNPDCL!$BB$13</f>
        <v>0.17039799999999999</v>
      </c>
      <c r="P12" s="5">
        <f>[16]TSNPDCL!$I$13</f>
        <v>0.51562000000000008</v>
      </c>
      <c r="Q12" s="5"/>
      <c r="R12" s="5">
        <f>[16]TSNPDCL!$G$79</f>
        <v>648</v>
      </c>
      <c r="S12" s="5">
        <f>[17]TSNPDCL!$BO$13</f>
        <v>2.2594890000000003</v>
      </c>
      <c r="T12" s="5">
        <f>[16]TSNPDCL!$K$13</f>
        <v>7.9990907692307704</v>
      </c>
      <c r="U12" s="5"/>
      <c r="V12" s="5">
        <f>[16]TSNPDCL!$H$79</f>
        <v>1691</v>
      </c>
      <c r="W12" s="5">
        <f>[17]TSNPDCL!$CB$13</f>
        <v>5.0078590466000001</v>
      </c>
      <c r="X12" s="5">
        <f>[16]TSNPDCL!$M$13</f>
        <v>7.9547399999999993</v>
      </c>
      <c r="Y12" s="5"/>
    </row>
    <row r="13" spans="1:25" ht="13" thickBot="1">
      <c r="A13" s="4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s="34" t="s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>
      <c r="A15" s="1" t="s">
        <v>13</v>
      </c>
      <c r="B15" s="86">
        <f>SUM(B16:B27)</f>
        <v>2089</v>
      </c>
      <c r="C15" s="86">
        <f>SUM(C16:C27)</f>
        <v>1356.1172789862953</v>
      </c>
      <c r="D15" s="86">
        <f>SUM(D16:D27)</f>
        <v>538.45500000000004</v>
      </c>
      <c r="E15" s="86"/>
      <c r="F15" s="86">
        <f>SUM(F16:F27)</f>
        <v>2389</v>
      </c>
      <c r="G15" s="86">
        <f>SUM(G16:G27)</f>
        <v>1687.9555275099997</v>
      </c>
      <c r="H15" s="86">
        <f>SUM(H16:H27)</f>
        <v>613.32900000000006</v>
      </c>
      <c r="I15" s="86"/>
      <c r="J15" s="86">
        <f>SUM(J16:J27)</f>
        <v>2683</v>
      </c>
      <c r="K15" s="86">
        <f>SUM(K16:K27)</f>
        <v>1814.189785</v>
      </c>
      <c r="L15" s="86">
        <f>SUM(L16:L27)</f>
        <v>711.74959999999999</v>
      </c>
      <c r="M15" s="86"/>
      <c r="N15" s="86">
        <f>SUM(N16:N27)</f>
        <v>2866</v>
      </c>
      <c r="O15" s="86">
        <f>SUM(O16:O27)</f>
        <v>1906.9630882919228</v>
      </c>
      <c r="P15" s="86">
        <f>SUM(P16:P27)</f>
        <v>1084.2452000000001</v>
      </c>
      <c r="Q15" s="86"/>
      <c r="R15" s="86">
        <f>SUM(R16:R27)</f>
        <v>3019</v>
      </c>
      <c r="S15" s="86">
        <f>SUM(S16:S27)</f>
        <v>2014.5114855303307</v>
      </c>
      <c r="T15" s="86">
        <f>SUM(T16:T27)</f>
        <v>836.5614400000004</v>
      </c>
      <c r="U15" s="86"/>
      <c r="V15" s="86">
        <f>SUM(V16:V27)</f>
        <v>3246</v>
      </c>
      <c r="W15" s="86">
        <f>SUM(W16:W27)</f>
        <v>2184.0123279399995</v>
      </c>
      <c r="X15" s="86">
        <f>SUM(X16:X27)</f>
        <v>916.35244000000012</v>
      </c>
      <c r="Y15" s="86"/>
    </row>
    <row r="16" spans="1:25">
      <c r="A16" s="7" t="s">
        <v>14</v>
      </c>
      <c r="B16" s="5">
        <f>[16]TSNPDCL!$C$85</f>
        <v>1445</v>
      </c>
      <c r="C16" s="5">
        <f>[17]TSNPDCL!$O$19</f>
        <v>486.94843344472298</v>
      </c>
      <c r="D16" s="5">
        <f>[16]TSNPDCL!$C18</f>
        <v>272.96100000000007</v>
      </c>
      <c r="E16" s="5"/>
      <c r="F16" s="5">
        <f>[16]TSNPDCL!$D$85</f>
        <v>1625</v>
      </c>
      <c r="G16" s="5">
        <f>[17]TSNPDCL!$AB$19</f>
        <v>644.25817140999982</v>
      </c>
      <c r="H16" s="5">
        <f>[16]TSNPDCL!$E18</f>
        <v>312.25200000000001</v>
      </c>
      <c r="I16" s="5"/>
      <c r="J16" s="5">
        <f>[16]TSNPDCL!$E$85</f>
        <v>1807</v>
      </c>
      <c r="K16" s="5">
        <f>[17]TSNPDCL!$AO$19</f>
        <v>680.062951</v>
      </c>
      <c r="L16" s="5">
        <f>[16]TSNPDCL!$G18</f>
        <v>350.00499999999994</v>
      </c>
      <c r="M16" s="5"/>
      <c r="N16" s="5">
        <f>[16]TSNPDCL!$F$85</f>
        <v>1938</v>
      </c>
      <c r="O16" s="5">
        <f>[17]TSNPDCL!$BB$19</f>
        <v>736.4595077299997</v>
      </c>
      <c r="P16" s="5">
        <f>[16]TSNPDCL!$I18</f>
        <v>400.51650000000001</v>
      </c>
      <c r="Q16" s="5"/>
      <c r="R16" s="5">
        <f>[16]TSNPDCL!$G$85</f>
        <v>2062</v>
      </c>
      <c r="S16" s="5">
        <f>[17]TSNPDCL!$BO$19</f>
        <v>771.63515204033104</v>
      </c>
      <c r="T16" s="5">
        <f>[16]TSNPDCL!$K18</f>
        <v>417.12050000000005</v>
      </c>
      <c r="U16" s="5"/>
      <c r="V16" s="5">
        <f>[16]TSNPDCL!$H$85</f>
        <v>2211</v>
      </c>
      <c r="W16" s="5">
        <f>[17]TSNPDCL!$CB$19</f>
        <v>924.41170457999988</v>
      </c>
      <c r="X16" s="5">
        <f>[16]TSNPDCL!$M18</f>
        <v>465.58550000000008</v>
      </c>
      <c r="Y16" s="5"/>
    </row>
    <row r="17" spans="1:25">
      <c r="A17" s="7" t="s">
        <v>15</v>
      </c>
      <c r="B17" s="5">
        <f>[16]TSNPDCL!$C$86</f>
        <v>0</v>
      </c>
      <c r="C17" s="5">
        <f>[17]TSNPDCL!$O$20</f>
        <v>0</v>
      </c>
      <c r="D17" s="5">
        <f>[16]TSNPDCL!$C19</f>
        <v>0</v>
      </c>
      <c r="E17" s="5"/>
      <c r="F17" s="5">
        <f>[16]TSNPDCL!$D$86</f>
        <v>0</v>
      </c>
      <c r="G17" s="5">
        <f>[17]TSNPDCL!$AB$20</f>
        <v>0</v>
      </c>
      <c r="H17" s="5">
        <f>[16]TSNPDCL!$E19</f>
        <v>0</v>
      </c>
      <c r="I17" s="5"/>
      <c r="J17" s="5">
        <f>[16]TSNPDCL!$E$86</f>
        <v>0</v>
      </c>
      <c r="K17" s="5">
        <f>[17]TSNPDCL!$AO$20</f>
        <v>0</v>
      </c>
      <c r="L17" s="5">
        <f>[16]TSNPDCL!$G19</f>
        <v>0</v>
      </c>
      <c r="M17" s="5"/>
      <c r="N17" s="5">
        <f>[16]TSNPDCL!$F$86</f>
        <v>0</v>
      </c>
      <c r="O17" s="5">
        <f>[17]TSNPDCL!$BB$20</f>
        <v>0</v>
      </c>
      <c r="P17" s="5">
        <f>[16]TSNPDCL!$I19</f>
        <v>0</v>
      </c>
      <c r="Q17" s="5"/>
      <c r="R17" s="5">
        <f>[16]TSNPDCL!$G$86</f>
        <v>0</v>
      </c>
      <c r="S17" s="5">
        <f>[17]TSNPDCL!$BO$20</f>
        <v>0</v>
      </c>
      <c r="T17" s="5">
        <f>[16]TSNPDCL!$K19</f>
        <v>0</v>
      </c>
      <c r="U17" s="5"/>
      <c r="V17" s="5">
        <f>[16]TSNPDCL!$H$86</f>
        <v>0</v>
      </c>
      <c r="W17" s="5">
        <f>[17]TSNPDCL!$CB$20</f>
        <v>0</v>
      </c>
      <c r="X17" s="5">
        <f>[16]TSNPDCL!$M19</f>
        <v>0</v>
      </c>
      <c r="Y17" s="5"/>
    </row>
    <row r="18" spans="1:25">
      <c r="A18" s="7" t="s">
        <v>16</v>
      </c>
      <c r="B18" s="5">
        <f>[16]TSNPDCL!$C$87</f>
        <v>0</v>
      </c>
      <c r="C18" s="5">
        <f>[17]TSNPDCL!$O$21</f>
        <v>0</v>
      </c>
      <c r="D18" s="5">
        <f>[16]TSNPDCL!$C20</f>
        <v>0</v>
      </c>
      <c r="E18" s="5"/>
      <c r="F18" s="5">
        <f>[16]TSNPDCL!$D$87</f>
        <v>0</v>
      </c>
      <c r="G18" s="5">
        <f>[17]TSNPDCL!$AB$21</f>
        <v>0</v>
      </c>
      <c r="H18" s="5">
        <f>[16]TSNPDCL!$E20</f>
        <v>0</v>
      </c>
      <c r="I18" s="5"/>
      <c r="J18" s="5">
        <f>[16]TSNPDCL!$E$87</f>
        <v>0</v>
      </c>
      <c r="K18" s="5">
        <f>[17]TSNPDCL!$AO$21</f>
        <v>0</v>
      </c>
      <c r="L18" s="5">
        <f>[16]TSNPDCL!$G20</f>
        <v>0</v>
      </c>
      <c r="M18" s="5"/>
      <c r="N18" s="5">
        <f>[16]TSNPDCL!$F$87</f>
        <v>0</v>
      </c>
      <c r="O18" s="5">
        <f>[17]TSNPDCL!$BB$21</f>
        <v>0</v>
      </c>
      <c r="P18" s="5">
        <f>[16]TSNPDCL!$I20</f>
        <v>0</v>
      </c>
      <c r="Q18" s="5"/>
      <c r="R18" s="5">
        <f>[16]TSNPDCL!$G$87</f>
        <v>0</v>
      </c>
      <c r="S18" s="5">
        <f>[17]TSNPDCL!$BO$21</f>
        <v>0</v>
      </c>
      <c r="T18" s="5">
        <f>[16]TSNPDCL!$K20</f>
        <v>0</v>
      </c>
      <c r="U18" s="5"/>
      <c r="V18" s="5">
        <f>[16]TSNPDCL!$H$87</f>
        <v>0</v>
      </c>
      <c r="W18" s="5">
        <f>[17]TSNPDCL!$CB$21</f>
        <v>0</v>
      </c>
      <c r="X18" s="5">
        <f>[16]TSNPDCL!$M20</f>
        <v>0</v>
      </c>
      <c r="Y18" s="5"/>
    </row>
    <row r="19" spans="1:25">
      <c r="A19" s="7" t="s">
        <v>8</v>
      </c>
      <c r="B19" s="5">
        <f>[16]TSNPDCL!$C$88</f>
        <v>0</v>
      </c>
      <c r="C19" s="5">
        <f>[17]TSNPDCL!$O$22</f>
        <v>0</v>
      </c>
      <c r="D19" s="5">
        <f>[16]TSNPDCL!$C21</f>
        <v>0</v>
      </c>
      <c r="E19" s="5"/>
      <c r="F19" s="5">
        <f>[16]TSNPDCL!$D$88</f>
        <v>0</v>
      </c>
      <c r="G19" s="5">
        <f>[17]TSNPDCL!$AB$22</f>
        <v>0</v>
      </c>
      <c r="H19" s="5">
        <f>[16]TSNPDCL!$E21</f>
        <v>0</v>
      </c>
      <c r="I19" s="5"/>
      <c r="J19" s="5">
        <f>[16]TSNPDCL!$E$88</f>
        <v>0</v>
      </c>
      <c r="K19" s="5">
        <f>[17]TSNPDCL!$AO$22</f>
        <v>0</v>
      </c>
      <c r="L19" s="5">
        <f>[16]TSNPDCL!$G21</f>
        <v>0</v>
      </c>
      <c r="M19" s="5"/>
      <c r="N19" s="5">
        <f>[16]TSNPDCL!$F$88</f>
        <v>0</v>
      </c>
      <c r="O19" s="5">
        <f>[17]TSNPDCL!$BB$22</f>
        <v>0</v>
      </c>
      <c r="P19" s="5">
        <f>[16]TSNPDCL!$I21</f>
        <v>0</v>
      </c>
      <c r="Q19" s="5"/>
      <c r="R19" s="5">
        <f>[16]TSNPDCL!$G$88</f>
        <v>0</v>
      </c>
      <c r="S19" s="5">
        <f>[17]TSNPDCL!$BO$22</f>
        <v>0</v>
      </c>
      <c r="T19" s="5">
        <f>[16]TSNPDCL!$K21</f>
        <v>0</v>
      </c>
      <c r="U19" s="5"/>
      <c r="V19" s="5">
        <f>[16]TSNPDCL!$H$88</f>
        <v>0</v>
      </c>
      <c r="W19" s="5">
        <f>[17]TSNPDCL!$CB$22</f>
        <v>0</v>
      </c>
      <c r="X19" s="5">
        <f>[16]TSNPDCL!$M21</f>
        <v>0</v>
      </c>
      <c r="Y19" s="5"/>
    </row>
    <row r="20" spans="1:25">
      <c r="A20" s="7" t="s">
        <v>40</v>
      </c>
      <c r="B20" s="101">
        <f>[16]TSNPDCL!$C$89</f>
        <v>0</v>
      </c>
      <c r="C20" s="101">
        <f>[17]TSNPDCL!$O$23</f>
        <v>0</v>
      </c>
      <c r="D20" s="101">
        <f>[16]TSNPDCL!$C22</f>
        <v>0</v>
      </c>
      <c r="E20" s="101"/>
      <c r="F20" s="101">
        <f>[16]TSNPDCL!$D$89</f>
        <v>0</v>
      </c>
      <c r="G20" s="101">
        <f>[17]TSNPDCL!$AB$23</f>
        <v>0</v>
      </c>
      <c r="H20" s="101">
        <f>[16]TSNPDCL!$E22</f>
        <v>0</v>
      </c>
      <c r="I20" s="101"/>
      <c r="J20" s="101">
        <f>[16]TSNPDCL!$E$89</f>
        <v>0</v>
      </c>
      <c r="K20" s="101">
        <f>[17]TSNPDCL!$AO$23</f>
        <v>0</v>
      </c>
      <c r="L20" s="101">
        <f>[16]TSNPDCL!$G22</f>
        <v>0</v>
      </c>
      <c r="M20" s="101"/>
      <c r="N20" s="101">
        <f>[16]TSNPDCL!$F$89</f>
        <v>0</v>
      </c>
      <c r="O20" s="101">
        <f>[17]TSNPDCL!$BB$23</f>
        <v>0</v>
      </c>
      <c r="P20" s="101">
        <f>[16]TSNPDCL!$I22</f>
        <v>0</v>
      </c>
      <c r="Q20" s="101"/>
      <c r="R20" s="101">
        <f>[16]TSNPDCL!$G$89</f>
        <v>0</v>
      </c>
      <c r="S20" s="101">
        <f>[17]TSNPDCL!$BO$23</f>
        <v>0</v>
      </c>
      <c r="T20" s="101">
        <f>[16]TSNPDCL!$K22</f>
        <v>0</v>
      </c>
      <c r="U20" s="101"/>
      <c r="V20" s="101">
        <f>[16]TSNPDCL!$H$89</f>
        <v>0</v>
      </c>
      <c r="W20" s="101">
        <f>[17]TSNPDCL!$CB$23</f>
        <v>0</v>
      </c>
      <c r="X20" s="101">
        <f>[16]TSNPDCL!$M22</f>
        <v>0</v>
      </c>
      <c r="Y20" s="101"/>
    </row>
    <row r="21" spans="1:25">
      <c r="A21" s="7" t="s">
        <v>46</v>
      </c>
      <c r="B21" s="5">
        <f>[16]TSNPDCL!$C$90</f>
        <v>354</v>
      </c>
      <c r="C21" s="5">
        <f>[17]TSNPDCL!$O$24</f>
        <v>103.32700842</v>
      </c>
      <c r="D21" s="5">
        <f>[16]TSNPDCL!$C23</f>
        <v>55.18099999999999</v>
      </c>
      <c r="E21" s="5"/>
      <c r="F21" s="5">
        <f>[16]TSNPDCL!$D$90</f>
        <v>403</v>
      </c>
      <c r="G21" s="5">
        <f>[17]TSNPDCL!$AB$24</f>
        <v>127.14080224000004</v>
      </c>
      <c r="H21" s="5">
        <f>[16]TSNPDCL!$E23</f>
        <v>73.732999999999976</v>
      </c>
      <c r="I21" s="5"/>
      <c r="J21" s="5">
        <f>[16]TSNPDCL!$E$90</f>
        <v>442</v>
      </c>
      <c r="K21" s="5">
        <f>[17]TSNPDCL!$AO$24</f>
        <v>148.61153899999999</v>
      </c>
      <c r="L21" s="5">
        <f>[16]TSNPDCL!$G23</f>
        <v>81.017600000000002</v>
      </c>
      <c r="M21" s="5"/>
      <c r="N21" s="5">
        <f>[16]TSNPDCL!$F$90</f>
        <v>462</v>
      </c>
      <c r="O21" s="5">
        <f>[17]TSNPDCL!$BB$24</f>
        <v>137.40968117192298</v>
      </c>
      <c r="P21" s="5">
        <f>[16]TSNPDCL!$I23</f>
        <v>73.778599999999997</v>
      </c>
      <c r="Q21" s="5"/>
      <c r="R21" s="5">
        <f>[16]TSNPDCL!$G$90</f>
        <v>488</v>
      </c>
      <c r="S21" s="5">
        <f>[17]TSNPDCL!$BO$24</f>
        <v>96.021826189999999</v>
      </c>
      <c r="T21" s="5">
        <f>[16]TSNPDCL!$K23</f>
        <v>79.938600000000008</v>
      </c>
      <c r="U21" s="5"/>
      <c r="V21" s="5">
        <f>[16]TSNPDCL!$H$90</f>
        <v>557</v>
      </c>
      <c r="W21" s="5">
        <f>[17]TSNPDCL!$CB$24</f>
        <v>131.74117336</v>
      </c>
      <c r="X21" s="5">
        <f>[16]TSNPDCL!$M23</f>
        <v>91.45859999999999</v>
      </c>
      <c r="Y21" s="5"/>
    </row>
    <row r="22" spans="1:25">
      <c r="A22" s="35" t="s">
        <v>35</v>
      </c>
      <c r="B22" s="5">
        <f>[16]TSNPDCL!$C$91</f>
        <v>17</v>
      </c>
      <c r="C22" s="5">
        <f>[17]TSNPDCL!$O$25</f>
        <v>7.7641625000000003</v>
      </c>
      <c r="D22" s="5">
        <f>[16]TSNPDCL!$C24</f>
        <v>2.605</v>
      </c>
      <c r="E22" s="5"/>
      <c r="F22" s="5">
        <f>[16]TSNPDCL!$D$91</f>
        <v>18</v>
      </c>
      <c r="G22" s="5">
        <f>[17]TSNPDCL!$AB$25</f>
        <v>7.3193489999999999</v>
      </c>
      <c r="H22" s="5">
        <f>[16]TSNPDCL!$E24</f>
        <v>2.8450000000000002</v>
      </c>
      <c r="I22" s="5"/>
      <c r="J22" s="5">
        <f>[16]TSNPDCL!$E$91</f>
        <v>18</v>
      </c>
      <c r="K22" s="5">
        <f>[17]TSNPDCL!$AO$25</f>
        <v>7.4600439999999999</v>
      </c>
      <c r="L22" s="5">
        <f>[16]TSNPDCL!$G24</f>
        <v>2.5249999999999999</v>
      </c>
      <c r="M22" s="5"/>
      <c r="N22" s="5">
        <f>[16]TSNPDCL!$F$91</f>
        <v>18</v>
      </c>
      <c r="O22" s="5">
        <f>[17]TSNPDCL!$BB$25</f>
        <v>7.5641660000000002</v>
      </c>
      <c r="P22" s="5">
        <f>[16]TSNPDCL!$I24</f>
        <v>2.355</v>
      </c>
      <c r="Q22" s="5"/>
      <c r="R22" s="5">
        <f>[16]TSNPDCL!$G$91</f>
        <v>18</v>
      </c>
      <c r="S22" s="5">
        <f>[17]TSNPDCL!$BO$25</f>
        <v>6.2008020000000021</v>
      </c>
      <c r="T22" s="5">
        <f>[16]TSNPDCL!$K24</f>
        <v>2.4849999999999999</v>
      </c>
      <c r="U22" s="5"/>
      <c r="V22" s="5">
        <f>[16]TSNPDCL!$H$91</f>
        <v>20</v>
      </c>
      <c r="W22" s="5">
        <f>[17]TSNPDCL!$CB$25</f>
        <v>7.1447339999999997</v>
      </c>
      <c r="X22" s="5">
        <f>[16]TSNPDCL!$M24</f>
        <v>2.6549999999999998</v>
      </c>
      <c r="Y22" s="5"/>
    </row>
    <row r="23" spans="1:25">
      <c r="A23" s="7" t="s">
        <v>47</v>
      </c>
      <c r="B23" s="102">
        <f>[16]TSNPDCL!$C$92</f>
        <v>188</v>
      </c>
      <c r="C23" s="102">
        <f>[17]TSNPDCL!$O$26</f>
        <v>22.787709343919111</v>
      </c>
      <c r="D23" s="102">
        <f>[16]TSNPDCL!$C25</f>
        <v>60.695000000000007</v>
      </c>
      <c r="E23" s="102"/>
      <c r="F23" s="102">
        <f>[16]TSNPDCL!$D$92</f>
        <v>203</v>
      </c>
      <c r="G23" s="102">
        <f>[17]TSNPDCL!$AB$26</f>
        <v>33.398231976979993</v>
      </c>
      <c r="H23" s="102">
        <f>[16]TSNPDCL!$E25</f>
        <v>65.744</v>
      </c>
      <c r="I23" s="102"/>
      <c r="J23" s="102">
        <f>[16]TSNPDCL!$E$92</f>
        <v>209</v>
      </c>
      <c r="K23" s="102">
        <f>[17]TSNPDCL!$AO$26</f>
        <v>38.286875999999999</v>
      </c>
      <c r="L23" s="102">
        <f>[16]TSNPDCL!$G25</f>
        <v>68.318000000000012</v>
      </c>
      <c r="M23" s="102"/>
      <c r="N23" s="102">
        <f>[16]TSNPDCL!$F$92</f>
        <v>204</v>
      </c>
      <c r="O23" s="102">
        <f>[17]TSNPDCL!$BB$26</f>
        <v>28.133011536052923</v>
      </c>
      <c r="P23" s="102">
        <f>[16]TSNPDCL!$I25</f>
        <v>66.645099999999985</v>
      </c>
      <c r="Q23" s="102"/>
      <c r="R23" s="102">
        <f>[16]TSNPDCL!$G$92</f>
        <v>205</v>
      </c>
      <c r="S23" s="102">
        <f>[17]TSNPDCL!$BO$26</f>
        <v>33.421470570000096</v>
      </c>
      <c r="T23" s="102">
        <f>[16]TSNPDCL!$K25</f>
        <v>67.215099999999993</v>
      </c>
      <c r="U23" s="102"/>
      <c r="V23" s="102">
        <f>[16]TSNPDCL!$H$92</f>
        <v>206</v>
      </c>
      <c r="W23" s="102">
        <f>[17]TSNPDCL!$CB$26</f>
        <v>24.607846000000002</v>
      </c>
      <c r="X23" s="102">
        <f>[16]TSNPDCL!$M25</f>
        <v>67.305099999999996</v>
      </c>
      <c r="Y23" s="102"/>
    </row>
    <row r="24" spans="1:25">
      <c r="A24" s="35" t="s">
        <v>95</v>
      </c>
      <c r="B24" s="101">
        <f>[16]TSNPDCL!$C$93</f>
        <v>67</v>
      </c>
      <c r="C24" s="101">
        <f>[17]TSNPDCL!$O$27</f>
        <v>14.954569900000003</v>
      </c>
      <c r="D24" s="101">
        <f>[16]TSNPDCL!$C26</f>
        <v>16.217999999999996</v>
      </c>
      <c r="E24" s="101"/>
      <c r="F24" s="101">
        <f>[16]TSNPDCL!$D$93</f>
        <v>68</v>
      </c>
      <c r="G24" s="101">
        <f>[17]TSNPDCL!$AB$27</f>
        <v>15.171035273020001</v>
      </c>
      <c r="H24" s="101">
        <f>[16]TSNPDCL!$E26</f>
        <v>17.809999999999999</v>
      </c>
      <c r="I24" s="101"/>
      <c r="J24" s="101">
        <f>[16]TSNPDCL!$E$93</f>
        <v>129</v>
      </c>
      <c r="K24" s="101">
        <f>[17]TSNPDCL!$AO$27</f>
        <v>43.740583999999998</v>
      </c>
      <c r="L24" s="101">
        <f>[16]TSNPDCL!$G26</f>
        <v>38.598999999999997</v>
      </c>
      <c r="M24" s="101"/>
      <c r="N24" s="101">
        <f>[16]TSNPDCL!$F$93</f>
        <v>127</v>
      </c>
      <c r="O24" s="101">
        <f>[17]TSNPDCL!$BB$27</f>
        <v>101.74707935394689</v>
      </c>
      <c r="P24" s="101">
        <f>[16]TSNPDCL!$I26</f>
        <v>38.972000000000001</v>
      </c>
      <c r="Q24" s="101"/>
      <c r="R24" s="101">
        <f>[16]TSNPDCL!$G$93</f>
        <v>123</v>
      </c>
      <c r="S24" s="101">
        <f>[17]TSNPDCL!$BO$27</f>
        <v>136.46807845000001</v>
      </c>
      <c r="T24" s="101">
        <f>[16]TSNPDCL!$K26</f>
        <v>38.677</v>
      </c>
      <c r="U24" s="101"/>
      <c r="V24" s="101">
        <f>[16]TSNPDCL!$H$93</f>
        <v>119</v>
      </c>
      <c r="W24" s="101">
        <f>[17]TSNPDCL!$CB$27</f>
        <v>142.20242599999995</v>
      </c>
      <c r="X24" s="101">
        <f>[16]TSNPDCL!$M26</f>
        <v>37.024000000000001</v>
      </c>
      <c r="Y24" s="101"/>
    </row>
    <row r="25" spans="1:25">
      <c r="A25" s="35" t="s">
        <v>39</v>
      </c>
      <c r="B25" s="101">
        <f>[16]TSNPDCL!$C$94</f>
        <v>17</v>
      </c>
      <c r="C25" s="101">
        <f>[17]TSNPDCL!$O$28</f>
        <v>11.837051847653024</v>
      </c>
      <c r="D25" s="101">
        <f>[16]TSNPDCL!$C27</f>
        <v>4.3900000000000006</v>
      </c>
      <c r="E25" s="101"/>
      <c r="F25" s="101">
        <f>[16]TSNPDCL!$D$94</f>
        <v>17</v>
      </c>
      <c r="G25" s="101">
        <f>[17]TSNPDCL!$AB$28</f>
        <v>12.050095600000017</v>
      </c>
      <c r="H25" s="101">
        <f>[16]TSNPDCL!$E27</f>
        <v>4.54</v>
      </c>
      <c r="I25" s="101"/>
      <c r="J25" s="101">
        <f>[16]TSNPDCL!$E$94</f>
        <v>17</v>
      </c>
      <c r="K25" s="101">
        <f>[17]TSNPDCL!$AO$28</f>
        <v>10.52258</v>
      </c>
      <c r="L25" s="101">
        <f>[16]TSNPDCL!$G27</f>
        <v>4.88</v>
      </c>
      <c r="M25" s="101"/>
      <c r="N25" s="101">
        <f>[16]TSNPDCL!$F$94</f>
        <v>17</v>
      </c>
      <c r="O25" s="101">
        <f>[17]TSNPDCL!$BB$28</f>
        <v>8.8742559999999902</v>
      </c>
      <c r="P25" s="101">
        <f>[16]TSNPDCL!$I27</f>
        <v>4.88</v>
      </c>
      <c r="Q25" s="101"/>
      <c r="R25" s="101">
        <f>[16]TSNPDCL!$G$94</f>
        <v>18</v>
      </c>
      <c r="S25" s="101">
        <f>[17]TSNPDCL!$BO$28</f>
        <v>8.780577280000001</v>
      </c>
      <c r="T25" s="101">
        <f>[16]TSNPDCL!$K27</f>
        <v>5.0250000000000004</v>
      </c>
      <c r="U25" s="101"/>
      <c r="V25" s="101">
        <f>[16]TSNPDCL!$H$94</f>
        <v>18</v>
      </c>
      <c r="W25" s="101">
        <f>[17]TSNPDCL!$CB$28</f>
        <v>8.7425750000000004</v>
      </c>
      <c r="X25" s="101">
        <f>[16]TSNPDCL!$M27</f>
        <v>5.0250000000000004</v>
      </c>
      <c r="Y25" s="101"/>
    </row>
    <row r="26" spans="1:25">
      <c r="A26" s="32" t="s">
        <v>48</v>
      </c>
      <c r="B26" s="5">
        <f>[16]TSNPDCL!$C$96</f>
        <v>1</v>
      </c>
      <c r="C26" s="5">
        <f>[17]TSNPDCL!$O$30</f>
        <v>708.49834353000006</v>
      </c>
      <c r="D26" s="5">
        <f>[16]TSNPDCL!$C28</f>
        <v>0</v>
      </c>
      <c r="E26" s="5"/>
      <c r="F26" s="5">
        <f>[16]TSNPDCL!$D$96</f>
        <v>55</v>
      </c>
      <c r="G26" s="5">
        <f>[17]TSNPDCL!$AB$30</f>
        <v>848.61784200999989</v>
      </c>
      <c r="H26" s="5">
        <f>[16]TSNPDCL!$E28</f>
        <v>0</v>
      </c>
      <c r="I26" s="103"/>
      <c r="J26" s="5">
        <f>[16]TSNPDCL!$E$96</f>
        <v>61</v>
      </c>
      <c r="K26" s="5">
        <f>[17]TSNPDCL!$AO$30</f>
        <v>885.50521099999992</v>
      </c>
      <c r="L26" s="5">
        <f>[16]TSNPDCL!$G28</f>
        <v>0</v>
      </c>
      <c r="M26" s="103"/>
      <c r="N26" s="5">
        <f>[16]TSNPDCL!$F$96</f>
        <v>67</v>
      </c>
      <c r="O26" s="5">
        <f>[17]TSNPDCL!$BB$30</f>
        <v>869.39208200000007</v>
      </c>
      <c r="P26" s="5">
        <f>[16]TSNPDCL!$I28</f>
        <v>10.798</v>
      </c>
      <c r="Q26" s="103"/>
      <c r="R26" s="5">
        <f>[16]TSNPDCL!$G$96</f>
        <v>69</v>
      </c>
      <c r="S26" s="5">
        <f>[17]TSNPDCL!$BO$30</f>
        <v>938.24700999999993</v>
      </c>
      <c r="T26" s="5">
        <f>[16]TSNPDCL!$K28</f>
        <v>14.695</v>
      </c>
      <c r="U26" s="103"/>
      <c r="V26" s="5">
        <f>[16]TSNPDCL!$H$96</f>
        <v>74</v>
      </c>
      <c r="W26" s="5">
        <f>[17]TSNPDCL!$CB$30</f>
        <v>923.89959999999996</v>
      </c>
      <c r="X26" s="5">
        <f>[16]TSNPDCL!$M28</f>
        <v>14.593999999999999</v>
      </c>
      <c r="Y26" s="103"/>
    </row>
    <row r="27" spans="1:25">
      <c r="A27" s="32" t="s">
        <v>49</v>
      </c>
      <c r="B27" s="5">
        <f>[16]TSNPDCL!$C$95</f>
        <v>0</v>
      </c>
      <c r="C27" s="5">
        <f>[17]TSNPDCL!$O$29</f>
        <v>0</v>
      </c>
      <c r="D27" s="5">
        <f>[16]TSNPDCL!$C29</f>
        <v>126.405</v>
      </c>
      <c r="E27" s="5"/>
      <c r="F27" s="5">
        <f>[16]TSNPDCL!$D$95</f>
        <v>0</v>
      </c>
      <c r="G27" s="5">
        <f>[17]TSNPDCL!$AB$29</f>
        <v>0</v>
      </c>
      <c r="H27" s="5">
        <f>[16]TSNPDCL!$E29</f>
        <v>136.405</v>
      </c>
      <c r="I27" s="103"/>
      <c r="J27" s="5">
        <f>[16]TSNPDCL!$E$95</f>
        <v>0</v>
      </c>
      <c r="K27" s="5">
        <f>[17]TSNPDCL!$AO$29</f>
        <v>0</v>
      </c>
      <c r="L27" s="5">
        <f>[16]TSNPDCL!$G29</f>
        <v>166.405</v>
      </c>
      <c r="M27" s="103"/>
      <c r="N27" s="5">
        <f>[16]TSNPDCL!$F$95</f>
        <v>33</v>
      </c>
      <c r="O27" s="5">
        <f>[17]TSNPDCL!$BB$29</f>
        <v>17.383304500000008</v>
      </c>
      <c r="P27" s="5">
        <f>[16]TSNPDCL!$I29</f>
        <v>486.3</v>
      </c>
      <c r="Q27" s="103"/>
      <c r="R27" s="5">
        <f>[16]TSNPDCL!$G$95</f>
        <v>36</v>
      </c>
      <c r="S27" s="5">
        <f>[17]TSNPDCL!$BO$29</f>
        <v>23.736568999999999</v>
      </c>
      <c r="T27" s="5">
        <f>[16]TSNPDCL!$K29</f>
        <v>211.40524000000022</v>
      </c>
      <c r="U27" s="103"/>
      <c r="V27" s="5">
        <f>[16]TSNPDCL!$H$95</f>
        <v>41</v>
      </c>
      <c r="W27" s="5">
        <f>[17]TSNPDCL!$CB$29</f>
        <v>21.262269</v>
      </c>
      <c r="X27" s="5">
        <f>[16]TSNPDCL!$M29</f>
        <v>232.70524</v>
      </c>
      <c r="Y27" s="103"/>
    </row>
    <row r="28" spans="1:25">
      <c r="A28" s="1" t="s">
        <v>17</v>
      </c>
      <c r="B28" s="87">
        <f>SUM(B29:B40)</f>
        <v>66</v>
      </c>
      <c r="C28" s="88">
        <f>SUM(C29:C40)</f>
        <v>282.421286925277</v>
      </c>
      <c r="D28" s="87">
        <f>SUM(D29:D40)</f>
        <v>124.04599999999999</v>
      </c>
      <c r="E28" s="88"/>
      <c r="F28" s="88">
        <f>SUM(F29:F40)</f>
        <v>81</v>
      </c>
      <c r="G28" s="88">
        <f>SUM(G29:G40)</f>
        <v>289.51901679999997</v>
      </c>
      <c r="H28" s="88">
        <f>SUM(H29:H40)</f>
        <v>148.45099999999999</v>
      </c>
      <c r="I28" s="100"/>
      <c r="J28" s="88">
        <f>SUM(J29:J40)</f>
        <v>116</v>
      </c>
      <c r="K28" s="88">
        <f>SUM(K29:K40)</f>
        <v>451.77308100000005</v>
      </c>
      <c r="L28" s="88">
        <f>SUM(L29:L40)</f>
        <v>230.798</v>
      </c>
      <c r="M28" s="100"/>
      <c r="N28" s="88">
        <f>SUM(N29:N40)</f>
        <v>126</v>
      </c>
      <c r="O28" s="88">
        <f>SUM(O29:O40)</f>
        <v>569.29649562807685</v>
      </c>
      <c r="P28" s="88">
        <f>SUM(P29:P40)</f>
        <v>329.48964999999998</v>
      </c>
      <c r="Q28" s="100"/>
      <c r="R28" s="88">
        <f>SUM(R29:R40)</f>
        <v>129</v>
      </c>
      <c r="S28" s="88">
        <f>SUM(S29:S40)</f>
        <v>610.79280794966871</v>
      </c>
      <c r="T28" s="88">
        <f>SUM(T29:T40)</f>
        <v>228.74999999999997</v>
      </c>
      <c r="U28" s="100"/>
      <c r="V28" s="88">
        <f>SUM(V29:V40)</f>
        <v>132</v>
      </c>
      <c r="W28" s="88">
        <f>SUM(W29:W40)</f>
        <v>663.91928916999996</v>
      </c>
      <c r="X28" s="88">
        <f>SUM(X29:X40)</f>
        <v>231.44865000000001</v>
      </c>
      <c r="Y28" s="100"/>
    </row>
    <row r="29" spans="1:25">
      <c r="A29" s="7" t="s">
        <v>14</v>
      </c>
      <c r="B29" s="5">
        <f>[16]TSNPDCL!$C$102</f>
        <v>30</v>
      </c>
      <c r="C29" s="5">
        <f>[17]TSNPDCL!$O$36</f>
        <v>177.46147055527703</v>
      </c>
      <c r="D29" s="5">
        <f>[16]TSNPDCL!$C34</f>
        <v>50.652999999999992</v>
      </c>
      <c r="E29" s="5"/>
      <c r="F29" s="5">
        <f>[16]TSNPDCL!$D$102</f>
        <v>38</v>
      </c>
      <c r="G29" s="5">
        <f>[17]TSNPDCL!$AB$36</f>
        <v>164.00521699999996</v>
      </c>
      <c r="H29" s="5">
        <f>[16]TSNPDCL!$E34</f>
        <v>63.123999999999995</v>
      </c>
      <c r="I29" s="5"/>
      <c r="J29" s="5">
        <f>[16]TSNPDCL!$E$102</f>
        <v>45</v>
      </c>
      <c r="K29" s="5">
        <f>[17]TSNPDCL!$AO$36</f>
        <v>211.66826700000001</v>
      </c>
      <c r="L29" s="5">
        <f>[16]TSNPDCL!$G34</f>
        <v>77.25500000000001</v>
      </c>
      <c r="M29" s="5"/>
      <c r="N29" s="5">
        <f>[16]TSNPDCL!$F$102</f>
        <v>48</v>
      </c>
      <c r="O29" s="5">
        <f>[17]TSNPDCL!$BB$36</f>
        <v>198.90429699999999</v>
      </c>
      <c r="P29" s="5">
        <f>[16]TSNPDCL!$I34</f>
        <v>70.346999999999994</v>
      </c>
      <c r="Q29" s="5"/>
      <c r="R29" s="5">
        <f>[16]TSNPDCL!$G$102</f>
        <v>47</v>
      </c>
      <c r="S29" s="5">
        <f>[17]TSNPDCL!$BO$36</f>
        <v>188.2151832896688</v>
      </c>
      <c r="T29" s="5">
        <f>[16]TSNPDCL!$K34</f>
        <v>64.600999999999999</v>
      </c>
      <c r="U29" s="5"/>
      <c r="V29" s="5">
        <f>[16]TSNPDCL!$H$102</f>
        <v>46</v>
      </c>
      <c r="W29" s="5">
        <f>[17]TSNPDCL!$CB$36</f>
        <v>191.22662999000022</v>
      </c>
      <c r="X29" s="5">
        <f>[16]TSNPDCL!$M34</f>
        <v>61.746000000000002</v>
      </c>
      <c r="Y29" s="5"/>
    </row>
    <row r="30" spans="1:25">
      <c r="A30" s="7" t="s">
        <v>15</v>
      </c>
      <c r="B30" s="5">
        <f>[16]TSNPDCL!$C$103</f>
        <v>0</v>
      </c>
      <c r="C30" s="5">
        <f>[17]TSNPDCL!$O$37</f>
        <v>0</v>
      </c>
      <c r="D30" s="5">
        <f>[16]TSNPDCL!$C35</f>
        <v>0</v>
      </c>
      <c r="E30" s="5"/>
      <c r="F30" s="5">
        <f>[16]TSNPDCL!$D$103</f>
        <v>0</v>
      </c>
      <c r="G30" s="5">
        <f>[17]TSNPDCL!$AB$37</f>
        <v>0</v>
      </c>
      <c r="H30" s="5">
        <f>[16]TSNPDCL!$E35</f>
        <v>0</v>
      </c>
      <c r="I30" s="5"/>
      <c r="J30" s="5">
        <f>[16]TSNPDCL!$E$103</f>
        <v>0</v>
      </c>
      <c r="K30" s="5">
        <f>[17]TSNPDCL!$AO$37</f>
        <v>0</v>
      </c>
      <c r="L30" s="5">
        <f>[16]TSNPDCL!$G35</f>
        <v>0</v>
      </c>
      <c r="M30" s="5"/>
      <c r="N30" s="5">
        <f>[16]TSNPDCL!$F$103</f>
        <v>0</v>
      </c>
      <c r="O30" s="5">
        <f>[17]TSNPDCL!$BB$37</f>
        <v>0</v>
      </c>
      <c r="P30" s="5">
        <f>[16]TSNPDCL!$I35</f>
        <v>0</v>
      </c>
      <c r="Q30" s="5"/>
      <c r="R30" s="5">
        <f>[16]TSNPDCL!$G$103</f>
        <v>0</v>
      </c>
      <c r="S30" s="5">
        <f>[17]TSNPDCL!$BO$37</f>
        <v>0</v>
      </c>
      <c r="T30" s="5">
        <f>[16]TSNPDCL!$K35</f>
        <v>0</v>
      </c>
      <c r="U30" s="5"/>
      <c r="V30" s="5">
        <f>[16]TSNPDCL!$H$103</f>
        <v>0</v>
      </c>
      <c r="W30" s="5">
        <f>[17]TSNPDCL!$CB$37</f>
        <v>0</v>
      </c>
      <c r="X30" s="5">
        <f>[16]TSNPDCL!$M35</f>
        <v>0</v>
      </c>
      <c r="Y30" s="5"/>
    </row>
    <row r="31" spans="1:25">
      <c r="A31" s="7" t="s">
        <v>16</v>
      </c>
      <c r="B31" s="101">
        <f>[16]TSNPDCL!$C$104</f>
        <v>0</v>
      </c>
      <c r="C31" s="101">
        <f>[17]TSNPDCL!$O$38</f>
        <v>0</v>
      </c>
      <c r="D31" s="101">
        <f>[16]TSNPDCL!$C36</f>
        <v>0</v>
      </c>
      <c r="E31" s="101"/>
      <c r="F31" s="101">
        <f>[16]TSNPDCL!$D$104</f>
        <v>0</v>
      </c>
      <c r="G31" s="101">
        <f>[17]TSNPDCL!$AB$38</f>
        <v>0</v>
      </c>
      <c r="H31" s="101">
        <f>[16]TSNPDCL!$E36</f>
        <v>0</v>
      </c>
      <c r="I31" s="101"/>
      <c r="J31" s="101">
        <f>[16]TSNPDCL!$E$104</f>
        <v>0</v>
      </c>
      <c r="K31" s="101">
        <f>[17]TSNPDCL!$AO$38</f>
        <v>0</v>
      </c>
      <c r="L31" s="101">
        <f>[16]TSNPDCL!$G36</f>
        <v>0</v>
      </c>
      <c r="M31" s="101"/>
      <c r="N31" s="101">
        <f>[16]TSNPDCL!$F$104</f>
        <v>0</v>
      </c>
      <c r="O31" s="101">
        <f>[17]TSNPDCL!$BB$38</f>
        <v>0</v>
      </c>
      <c r="P31" s="101">
        <f>[16]TSNPDCL!$I36</f>
        <v>0</v>
      </c>
      <c r="Q31" s="101"/>
      <c r="R31" s="101">
        <f>[16]TSNPDCL!$G$104</f>
        <v>0</v>
      </c>
      <c r="S31" s="101">
        <f>[17]TSNPDCL!$BO$38</f>
        <v>0</v>
      </c>
      <c r="T31" s="101">
        <f>[16]TSNPDCL!$K36</f>
        <v>0</v>
      </c>
      <c r="U31" s="101"/>
      <c r="V31" s="101">
        <f>[16]TSNPDCL!$H$104</f>
        <v>0</v>
      </c>
      <c r="W31" s="101">
        <f>[17]TSNPDCL!$CB$38</f>
        <v>0</v>
      </c>
      <c r="X31" s="101">
        <f>[16]TSNPDCL!$M36</f>
        <v>0</v>
      </c>
      <c r="Y31" s="101"/>
    </row>
    <row r="32" spans="1:25">
      <c r="A32" s="7" t="s">
        <v>8</v>
      </c>
      <c r="B32" s="5">
        <f>[16]TSNPDCL!$C$105</f>
        <v>0</v>
      </c>
      <c r="C32" s="5">
        <f>[17]TSNPDCL!$O$39</f>
        <v>0</v>
      </c>
      <c r="D32" s="5">
        <f>[16]TSNPDCL!$C37</f>
        <v>0</v>
      </c>
      <c r="E32" s="5"/>
      <c r="F32" s="5">
        <f>[16]TSNPDCL!$D$105</f>
        <v>0</v>
      </c>
      <c r="G32" s="5">
        <f>[17]TSNPDCL!$AB$39</f>
        <v>0</v>
      </c>
      <c r="H32" s="5">
        <f>[16]TSNPDCL!$E37</f>
        <v>0</v>
      </c>
      <c r="I32" s="5"/>
      <c r="J32" s="5">
        <f>[16]TSNPDCL!$E$105</f>
        <v>0</v>
      </c>
      <c r="K32" s="5">
        <f>[17]TSNPDCL!$AO$39</f>
        <v>0</v>
      </c>
      <c r="L32" s="5">
        <f>[16]TSNPDCL!$G37</f>
        <v>0</v>
      </c>
      <c r="M32" s="5"/>
      <c r="N32" s="5">
        <f>[16]TSNPDCL!$F$105</f>
        <v>0</v>
      </c>
      <c r="O32" s="5">
        <f>[17]TSNPDCL!$BB$39</f>
        <v>0</v>
      </c>
      <c r="P32" s="5">
        <f>[16]TSNPDCL!$I37</f>
        <v>0</v>
      </c>
      <c r="Q32" s="5"/>
      <c r="R32" s="5">
        <f>[16]TSNPDCL!$G$105</f>
        <v>0</v>
      </c>
      <c r="S32" s="5">
        <f>[17]TSNPDCL!$BO$39</f>
        <v>0</v>
      </c>
      <c r="T32" s="5">
        <f>[16]TSNPDCL!$K37</f>
        <v>0</v>
      </c>
      <c r="U32" s="5"/>
      <c r="V32" s="5">
        <f>[16]TSNPDCL!$H$105</f>
        <v>0</v>
      </c>
      <c r="W32" s="5">
        <f>[17]TSNPDCL!$CB$39</f>
        <v>0</v>
      </c>
      <c r="X32" s="5">
        <f>[16]TSNPDCL!$M37</f>
        <v>0</v>
      </c>
      <c r="Y32" s="5"/>
    </row>
    <row r="33" spans="1:25">
      <c r="A33" s="7" t="s">
        <v>40</v>
      </c>
      <c r="B33" s="5">
        <f>[16]TSNPDCL!$C$106</f>
        <v>1</v>
      </c>
      <c r="C33" s="5">
        <f>[17]TSNPDCL!$O$40</f>
        <v>1.9799999999999998E-2</v>
      </c>
      <c r="D33" s="5">
        <f>[16]TSNPDCL!$C38</f>
        <v>7.0000000000000007E-2</v>
      </c>
      <c r="E33" s="5"/>
      <c r="F33" s="5">
        <f>[16]TSNPDCL!$D$106</f>
        <v>1</v>
      </c>
      <c r="G33" s="5">
        <f>[17]TSNPDCL!$AB$40</f>
        <v>17.541399999999999</v>
      </c>
      <c r="H33" s="5">
        <f>[16]TSNPDCL!$E38</f>
        <v>4.2</v>
      </c>
      <c r="I33" s="5"/>
      <c r="J33" s="5">
        <f>[16]TSNPDCL!$E$106</f>
        <v>0</v>
      </c>
      <c r="K33" s="5">
        <f>[17]TSNPDCL!$AO$40</f>
        <v>37.770999999999994</v>
      </c>
      <c r="L33" s="5">
        <f>[16]TSNPDCL!$G38</f>
        <v>0</v>
      </c>
      <c r="M33" s="5"/>
      <c r="N33" s="5">
        <f>[16]TSNPDCL!$F$106</f>
        <v>1</v>
      </c>
      <c r="O33" s="5">
        <f>[17]TSNPDCL!$BB$40</f>
        <v>41.513199999999998</v>
      </c>
      <c r="P33" s="5">
        <f>[16]TSNPDCL!$I38</f>
        <v>5.85</v>
      </c>
      <c r="Q33" s="5"/>
      <c r="R33" s="5">
        <f>[16]TSNPDCL!$G$106</f>
        <v>1</v>
      </c>
      <c r="S33" s="5">
        <f>[17]TSNPDCL!$BO$40</f>
        <v>36.980000000000004</v>
      </c>
      <c r="T33" s="5">
        <f>[16]TSNPDCL!$K38</f>
        <v>5.85</v>
      </c>
      <c r="U33" s="5"/>
      <c r="V33" s="5">
        <f>[16]TSNPDCL!$H$106</f>
        <v>2</v>
      </c>
      <c r="W33" s="5">
        <f>[17]TSNPDCL!$CB$40</f>
        <v>73.175169999999994</v>
      </c>
      <c r="X33" s="5">
        <f>[16]TSNPDCL!$M38</f>
        <v>10.85</v>
      </c>
      <c r="Y33" s="5"/>
    </row>
    <row r="34" spans="1:25">
      <c r="A34" s="7" t="s">
        <v>46</v>
      </c>
      <c r="B34" s="5">
        <f>[16]TSNPDCL!$C$107</f>
        <v>11</v>
      </c>
      <c r="C34" s="5">
        <f>[17]TSNPDCL!$O$41</f>
        <v>14.1596014</v>
      </c>
      <c r="D34" s="5">
        <f>[16]TSNPDCL!$C39</f>
        <v>10.147</v>
      </c>
      <c r="E34" s="5"/>
      <c r="F34" s="5">
        <f>[16]TSNPDCL!$D$107</f>
        <v>15</v>
      </c>
      <c r="G34" s="5">
        <f>[17]TSNPDCL!$AB$41</f>
        <v>19.343801800000001</v>
      </c>
      <c r="H34" s="5">
        <f>[16]TSNPDCL!$E39</f>
        <v>13.077</v>
      </c>
      <c r="I34" s="5"/>
      <c r="J34" s="5">
        <f>[16]TSNPDCL!$E$107</f>
        <v>18</v>
      </c>
      <c r="K34" s="5">
        <f>[17]TSNPDCL!$AO$41</f>
        <v>18.705153000000003</v>
      </c>
      <c r="L34" s="5">
        <f>[16]TSNPDCL!$G39</f>
        <v>15.507999999999999</v>
      </c>
      <c r="M34" s="5"/>
      <c r="N34" s="5">
        <f>[16]TSNPDCL!$F$107</f>
        <v>15</v>
      </c>
      <c r="O34" s="5">
        <f>[17]TSNPDCL!$BB$41</f>
        <v>12.157038628077007</v>
      </c>
      <c r="P34" s="5">
        <f>[16]TSNPDCL!$I39</f>
        <v>7.6126500000000004</v>
      </c>
      <c r="Q34" s="5"/>
      <c r="R34" s="5">
        <f>[16]TSNPDCL!$G$107</f>
        <v>16</v>
      </c>
      <c r="S34" s="5">
        <f>[17]TSNPDCL!$BO$41</f>
        <v>9.5615616599999989</v>
      </c>
      <c r="T34" s="5">
        <f>[16]TSNPDCL!$K39</f>
        <v>8.1769999999999996</v>
      </c>
      <c r="U34" s="5"/>
      <c r="V34" s="5">
        <f>[16]TSNPDCL!$H$107</f>
        <v>18</v>
      </c>
      <c r="W34" s="5">
        <f>[17]TSNPDCL!$CB$41</f>
        <v>10.16703367</v>
      </c>
      <c r="X34" s="5">
        <f>[16]TSNPDCL!$M39</f>
        <v>6.7526499999999992</v>
      </c>
      <c r="Y34" s="5"/>
    </row>
    <row r="35" spans="1:25">
      <c r="A35" s="35" t="s">
        <v>35</v>
      </c>
      <c r="B35" s="5">
        <f>[16]TSNPDCL!$C$108</f>
        <v>0</v>
      </c>
      <c r="C35" s="5">
        <f>[17]TSNPDCL!$O$42</f>
        <v>0</v>
      </c>
      <c r="D35" s="5">
        <f>[16]TSNPDCL!$C40</f>
        <v>0</v>
      </c>
      <c r="E35" s="5"/>
      <c r="F35" s="5">
        <f>[16]TSNPDCL!$D$108</f>
        <v>0</v>
      </c>
      <c r="G35" s="5">
        <f>[17]TSNPDCL!$AB$42</f>
        <v>0</v>
      </c>
      <c r="H35" s="5">
        <f>[16]TSNPDCL!$E40</f>
        <v>0</v>
      </c>
      <c r="I35" s="5"/>
      <c r="J35" s="5">
        <f>[16]TSNPDCL!$E$108</f>
        <v>0</v>
      </c>
      <c r="K35" s="5">
        <f>[17]TSNPDCL!$AO$42</f>
        <v>0</v>
      </c>
      <c r="L35" s="5">
        <f>[16]TSNPDCL!$G40</f>
        <v>0</v>
      </c>
      <c r="M35" s="5"/>
      <c r="N35" s="5">
        <f>[16]TSNPDCL!$F$108</f>
        <v>0</v>
      </c>
      <c r="O35" s="5">
        <f>[17]TSNPDCL!$BB$42</f>
        <v>0</v>
      </c>
      <c r="P35" s="5">
        <f>[16]TSNPDCL!$I40</f>
        <v>0</v>
      </c>
      <c r="Q35" s="5"/>
      <c r="R35" s="5">
        <f>[16]TSNPDCL!$G$108</f>
        <v>0</v>
      </c>
      <c r="S35" s="5">
        <f>[17]TSNPDCL!$BO$42</f>
        <v>0</v>
      </c>
      <c r="T35" s="5">
        <f>[16]TSNPDCL!$K40</f>
        <v>0</v>
      </c>
      <c r="U35" s="5"/>
      <c r="V35" s="5">
        <f>[16]TSNPDCL!$H$108</f>
        <v>0</v>
      </c>
      <c r="W35" s="5">
        <f>[17]TSNPDCL!$CB$42</f>
        <v>0</v>
      </c>
      <c r="X35" s="5">
        <f>[16]TSNPDCL!$M40</f>
        <v>0</v>
      </c>
      <c r="Y35" s="5"/>
    </row>
    <row r="36" spans="1:25">
      <c r="A36" s="7" t="s">
        <v>47</v>
      </c>
      <c r="B36" s="6">
        <f>[16]TSNPDCL!$C$109</f>
        <v>16</v>
      </c>
      <c r="C36" s="6">
        <f>[17]TSNPDCL!$O$43</f>
        <v>47.621190000000006</v>
      </c>
      <c r="D36" s="6">
        <f>[16]TSNPDCL!$C41</f>
        <v>52.382000000000005</v>
      </c>
      <c r="E36" s="6"/>
      <c r="F36" s="6">
        <f>[16]TSNPDCL!$D$109</f>
        <v>19</v>
      </c>
      <c r="G36" s="6">
        <f>[17]TSNPDCL!$AB$43</f>
        <v>48.244485000000005</v>
      </c>
      <c r="H36" s="6">
        <f>[16]TSNPDCL!$E41</f>
        <v>57.256000000000007</v>
      </c>
      <c r="I36" s="6"/>
      <c r="J36" s="6">
        <f>[16]TSNPDCL!$E$109</f>
        <v>21</v>
      </c>
      <c r="K36" s="6">
        <f>[17]TSNPDCL!$AO$43</f>
        <v>41.031455000000001</v>
      </c>
      <c r="L36" s="6">
        <f>[16]TSNPDCL!$G41</f>
        <v>63.332000000000001</v>
      </c>
      <c r="M36" s="6"/>
      <c r="N36" s="6">
        <f>[16]TSNPDCL!$F$109</f>
        <v>22</v>
      </c>
      <c r="O36" s="6">
        <f>[17]TSNPDCL!$BB$43</f>
        <v>46.506515</v>
      </c>
      <c r="P36" s="6">
        <f>[16]TSNPDCL!$I41</f>
        <v>63.922000000000004</v>
      </c>
      <c r="Q36" s="6"/>
      <c r="R36" s="6">
        <f>[16]TSNPDCL!$G$109</f>
        <v>22</v>
      </c>
      <c r="S36" s="6">
        <f>[17]TSNPDCL!$BO$43</f>
        <v>32.235446000000003</v>
      </c>
      <c r="T36" s="6">
        <f>[16]TSNPDCL!$K41</f>
        <v>63.922000000000004</v>
      </c>
      <c r="U36" s="6"/>
      <c r="V36" s="6">
        <f>[16]TSNPDCL!$H$109</f>
        <v>22</v>
      </c>
      <c r="W36" s="6">
        <f>[17]TSNPDCL!$CB$43</f>
        <v>20.844038009999799</v>
      </c>
      <c r="X36" s="6">
        <f>[16]TSNPDCL!$M41</f>
        <v>63.922000000000004</v>
      </c>
      <c r="Y36" s="6"/>
    </row>
    <row r="37" spans="1:25">
      <c r="A37" s="35" t="s">
        <v>95</v>
      </c>
      <c r="B37" s="101">
        <f>[16]TSNPDCL!$C$110</f>
        <v>2</v>
      </c>
      <c r="C37" s="101">
        <f>[17]TSNPDCL!$O$44</f>
        <v>6.0440000000000001E-2</v>
      </c>
      <c r="D37" s="101">
        <f>[16]TSNPDCL!$C42</f>
        <v>0.224</v>
      </c>
      <c r="E37" s="101"/>
      <c r="F37" s="101">
        <f>[16]TSNPDCL!$D$110</f>
        <v>2</v>
      </c>
      <c r="G37" s="101">
        <f>[17]TSNPDCL!$AB$44</f>
        <v>0.12966999999999998</v>
      </c>
      <c r="H37" s="101">
        <f>[16]TSNPDCL!$E42</f>
        <v>0.224</v>
      </c>
      <c r="I37" s="101"/>
      <c r="J37" s="101">
        <f>[16]TSNPDCL!$E$110</f>
        <v>26</v>
      </c>
      <c r="K37" s="101">
        <f>[17]TSNPDCL!$AO$44</f>
        <v>100.96928100000001</v>
      </c>
      <c r="L37" s="101">
        <f>[16]TSNPDCL!$G42</f>
        <v>60.133000000000003</v>
      </c>
      <c r="M37" s="101"/>
      <c r="N37" s="101">
        <f>[16]TSNPDCL!$F$110</f>
        <v>27</v>
      </c>
      <c r="O37" s="101">
        <f>[17]TSNPDCL!$BB$44</f>
        <v>219.204341</v>
      </c>
      <c r="P37" s="101">
        <f>[16]TSNPDCL!$I42</f>
        <v>63.53799999999999</v>
      </c>
      <c r="Q37" s="101"/>
      <c r="R37" s="101">
        <f>[16]TSNPDCL!$G$110</f>
        <v>27</v>
      </c>
      <c r="S37" s="101">
        <f>[17]TSNPDCL!$BO$44</f>
        <v>288.1614229999999</v>
      </c>
      <c r="T37" s="101">
        <f>[16]TSNPDCL!$K42</f>
        <v>62.279999999999994</v>
      </c>
      <c r="U37" s="101"/>
      <c r="V37" s="101">
        <f>[16]TSNPDCL!$H$110</f>
        <v>27</v>
      </c>
      <c r="W37" s="101">
        <f>[17]TSNPDCL!$CB$44</f>
        <v>326.27917000000002</v>
      </c>
      <c r="X37" s="101">
        <f>[16]TSNPDCL!$M42</f>
        <v>63.53799999999999</v>
      </c>
      <c r="Y37" s="101"/>
    </row>
    <row r="38" spans="1:25">
      <c r="A38" s="35" t="s">
        <v>39</v>
      </c>
      <c r="B38" s="101">
        <f>[16]TSNPDCL!$C$111</f>
        <v>6</v>
      </c>
      <c r="C38" s="101">
        <f>[17]TSNPDCL!$O$45</f>
        <v>43.09878496999999</v>
      </c>
      <c r="D38" s="101">
        <f>[16]TSNPDCL!$C43</f>
        <v>10.57</v>
      </c>
      <c r="E38" s="101"/>
      <c r="F38" s="101">
        <f>[16]TSNPDCL!$D$111</f>
        <v>6</v>
      </c>
      <c r="G38" s="101">
        <f>[17]TSNPDCL!$AB$45</f>
        <v>40.254443000000016</v>
      </c>
      <c r="H38" s="101">
        <f>[16]TSNPDCL!$E43</f>
        <v>10.57</v>
      </c>
      <c r="I38" s="101"/>
      <c r="J38" s="101">
        <f>[16]TSNPDCL!$E$111</f>
        <v>6</v>
      </c>
      <c r="K38" s="101">
        <f>[17]TSNPDCL!$AO$45</f>
        <v>41.627925000000005</v>
      </c>
      <c r="L38" s="101">
        <f>[16]TSNPDCL!$G43</f>
        <v>14.57</v>
      </c>
      <c r="M38" s="101"/>
      <c r="N38" s="101">
        <f>[16]TSNPDCL!$F$111</f>
        <v>7</v>
      </c>
      <c r="O38" s="101">
        <f>[17]TSNPDCL!$BB$45</f>
        <v>42.001640000000002</v>
      </c>
      <c r="P38" s="101">
        <f>[16]TSNPDCL!$I43</f>
        <v>13.67</v>
      </c>
      <c r="Q38" s="101"/>
      <c r="R38" s="101">
        <f>[16]TSNPDCL!$G$111</f>
        <v>7</v>
      </c>
      <c r="S38" s="101">
        <f>[17]TSNPDCL!$BO$45</f>
        <v>42.57273399999999</v>
      </c>
      <c r="T38" s="101">
        <f>[16]TSNPDCL!$K43</f>
        <v>15.17</v>
      </c>
      <c r="U38" s="101"/>
      <c r="V38" s="101">
        <f>[16]TSNPDCL!$H$111</f>
        <v>8</v>
      </c>
      <c r="W38" s="101">
        <f>[17]TSNPDCL!$CB$45</f>
        <v>29.980094000000001</v>
      </c>
      <c r="X38" s="101">
        <f>[16]TSNPDCL!$M43</f>
        <v>16.170000000000002</v>
      </c>
      <c r="Y38" s="101"/>
    </row>
    <row r="39" spans="1:25" hidden="1">
      <c r="A39" s="32" t="s">
        <v>48</v>
      </c>
      <c r="B39" s="5"/>
      <c r="C39" s="5"/>
      <c r="D39" s="5">
        <f>[16]TSNPDCL!$C44</f>
        <v>0</v>
      </c>
      <c r="E39" s="5"/>
      <c r="F39" s="5"/>
      <c r="G39" s="5"/>
      <c r="H39" s="5">
        <f>[16]TSNPDCL!$E44</f>
        <v>0</v>
      </c>
      <c r="I39" s="5"/>
      <c r="J39" s="5"/>
      <c r="K39" s="5"/>
      <c r="L39" s="5">
        <f>[16]TSNPDCL!$G44</f>
        <v>0</v>
      </c>
      <c r="M39" s="5"/>
      <c r="N39" s="5"/>
      <c r="O39" s="5"/>
      <c r="P39" s="5">
        <f>[16]TSNPDCL!$I44</f>
        <v>104.55</v>
      </c>
      <c r="Q39" s="5"/>
      <c r="R39" s="5"/>
      <c r="S39" s="5"/>
      <c r="T39" s="5">
        <f>[16]TSNPDCL!$K44</f>
        <v>8.75</v>
      </c>
      <c r="U39" s="5"/>
      <c r="V39" s="5"/>
      <c r="W39" s="5"/>
      <c r="X39" s="5">
        <f>[16]TSNPDCL!$M44</f>
        <v>8.4699999999999989</v>
      </c>
      <c r="Y39" s="5"/>
    </row>
    <row r="40" spans="1:25">
      <c r="A40" s="32" t="s">
        <v>49</v>
      </c>
      <c r="B40" s="5">
        <f>[16]TSNPDCL!$C$112</f>
        <v>0</v>
      </c>
      <c r="C40" s="5">
        <f>[17]TSNPDCL!$O$46</f>
        <v>0</v>
      </c>
      <c r="D40" s="5">
        <f>[16]TSNPDCL!$C45</f>
        <v>0</v>
      </c>
      <c r="E40" s="5"/>
      <c r="F40" s="5">
        <f>[16]TSNPDCL!$D$112</f>
        <v>0</v>
      </c>
      <c r="G40" s="5">
        <f>[17]TSNPDCL!$AB$46</f>
        <v>0</v>
      </c>
      <c r="H40" s="5">
        <f>[16]TSNPDCL!$E45</f>
        <v>0</v>
      </c>
      <c r="I40" s="5"/>
      <c r="J40" s="5">
        <f>[16]TSNPDCL!$E$112</f>
        <v>0</v>
      </c>
      <c r="K40" s="5">
        <f>[17]TSNPDCL!$AO$46</f>
        <v>0</v>
      </c>
      <c r="L40" s="5">
        <f>[16]TSNPDCL!$G45</f>
        <v>0</v>
      </c>
      <c r="M40" s="5"/>
      <c r="N40" s="5">
        <f>[16]TSNPDCL!$F$112</f>
        <v>6</v>
      </c>
      <c r="O40" s="5">
        <f>[17]TSNPDCL!$BB$46</f>
        <v>9.0094639999999995</v>
      </c>
      <c r="P40" s="5">
        <f>[16]TSNPDCL!$I45</f>
        <v>0</v>
      </c>
      <c r="Q40" s="5"/>
      <c r="R40" s="5">
        <f>[16]TSNPDCL!$G$112</f>
        <v>9</v>
      </c>
      <c r="S40" s="5">
        <f>[17]TSNPDCL!$BO$46</f>
        <v>13.066459999999999</v>
      </c>
      <c r="T40" s="5">
        <f>[16]TSNPDCL!$K45</f>
        <v>0</v>
      </c>
      <c r="U40" s="5"/>
      <c r="V40" s="5">
        <f>[16]TSNPDCL!$H$112</f>
        <v>9</v>
      </c>
      <c r="W40" s="5">
        <f>[17]TSNPDCL!$CB$46</f>
        <v>12.2471535</v>
      </c>
      <c r="X40" s="5">
        <f>[16]TSNPDCL!$M45</f>
        <v>0</v>
      </c>
      <c r="Y40" s="5"/>
    </row>
    <row r="41" spans="1:25" s="13" customFormat="1" ht="13">
      <c r="A41" s="90" t="s">
        <v>18</v>
      </c>
      <c r="B41" s="87">
        <f>SUM(B42:B54)</f>
        <v>48</v>
      </c>
      <c r="C41" s="87">
        <f>SUM(C42:C54)</f>
        <v>1606.0653359660807</v>
      </c>
      <c r="D41" s="87">
        <f>SUM(D42:D54)</f>
        <v>912.96799999999996</v>
      </c>
      <c r="E41" s="87"/>
      <c r="F41" s="87">
        <f>SUM(F42:F54)</f>
        <v>47</v>
      </c>
      <c r="G41" s="87">
        <f>SUM(G42:G54)</f>
        <v>1739.7074913437502</v>
      </c>
      <c r="H41" s="87">
        <f>SUM(H42:H54)</f>
        <v>881.24599999999998</v>
      </c>
      <c r="I41" s="87"/>
      <c r="J41" s="87">
        <f>SUM(J42:J54)</f>
        <v>54</v>
      </c>
      <c r="K41" s="87">
        <f>SUM(K42:K54)</f>
        <v>2231.9502350000002</v>
      </c>
      <c r="L41" s="87">
        <f>SUM(L42:L54)</f>
        <v>1768.694</v>
      </c>
      <c r="M41" s="87"/>
      <c r="N41" s="87">
        <f>SUM(N42:N54)</f>
        <v>63</v>
      </c>
      <c r="O41" s="87">
        <f>SUM(O42:O54)</f>
        <v>4071.2777456600002</v>
      </c>
      <c r="P41" s="87">
        <f>SUM(P42:P54)</f>
        <v>2741.3880000000008</v>
      </c>
      <c r="Q41" s="87"/>
      <c r="R41" s="87">
        <f>SUM(R42:R54)</f>
        <v>63</v>
      </c>
      <c r="S41" s="87">
        <f>SUM(S42:S54)</f>
        <v>3220.8109688400004</v>
      </c>
      <c r="T41" s="87">
        <f>SUM(T42:T54)</f>
        <v>2736.9380000000006</v>
      </c>
      <c r="U41" s="87"/>
      <c r="V41" s="87">
        <f>SUM(V42:V54)</f>
        <v>66</v>
      </c>
      <c r="W41" s="87">
        <f>SUM(W42:W54)</f>
        <v>3139.8634282232515</v>
      </c>
      <c r="X41" s="87">
        <f>SUM(X42:X54)</f>
        <v>2809.5030000000006</v>
      </c>
      <c r="Y41" s="87"/>
    </row>
    <row r="42" spans="1:25">
      <c r="A42" s="32" t="s">
        <v>50</v>
      </c>
      <c r="B42" s="5">
        <f>[16]TSNPDCL!$C$117</f>
        <v>17</v>
      </c>
      <c r="C42" s="5">
        <f>[17]TSNPDCL!$O$51</f>
        <v>666.06914472000005</v>
      </c>
      <c r="D42" s="5">
        <f>[16]TSNPDCL!$C49</f>
        <v>184.62</v>
      </c>
      <c r="E42" s="5"/>
      <c r="F42" s="5">
        <f>[16]TSNPDCL!$D$117</f>
        <v>17</v>
      </c>
      <c r="G42" s="5">
        <f>[17]TSNPDCL!$AB$51</f>
        <v>712.42362912375029</v>
      </c>
      <c r="H42" s="5">
        <f>[16]TSNPDCL!$E49</f>
        <v>192.92000000000002</v>
      </c>
      <c r="I42" s="5"/>
      <c r="J42" s="5">
        <f>[16]TSNPDCL!$E$117</f>
        <v>17</v>
      </c>
      <c r="K42" s="5">
        <f>[17]TSNPDCL!$AO$51</f>
        <v>795.43917500000009</v>
      </c>
      <c r="L42" s="5">
        <f>[16]TSNPDCL!$G49</f>
        <v>184.92000000000002</v>
      </c>
      <c r="M42" s="5"/>
      <c r="N42" s="5">
        <f>[16]TSNPDCL!$F$117</f>
        <v>18</v>
      </c>
      <c r="O42" s="5">
        <f>[17]TSNPDCL!$BB$51</f>
        <v>874.00927336000007</v>
      </c>
      <c r="P42" s="5">
        <f>[16]TSNPDCL!$I49</f>
        <v>214.82</v>
      </c>
      <c r="Q42" s="5"/>
      <c r="R42" s="5">
        <f>[16]TSNPDCL!$G$117</f>
        <v>17</v>
      </c>
      <c r="S42" s="5">
        <f>[17]TSNPDCL!$BO$51</f>
        <v>807.11652592999997</v>
      </c>
      <c r="T42" s="5">
        <f>[16]TSNPDCL!$K49</f>
        <v>184.67000000000002</v>
      </c>
      <c r="U42" s="5"/>
      <c r="V42" s="5">
        <f>[16]TSNPDCL!$H$117</f>
        <v>16</v>
      </c>
      <c r="W42" s="5">
        <f>[17]TSNPDCL!$CB$51</f>
        <v>726.16495236325193</v>
      </c>
      <c r="X42" s="5">
        <f>[16]TSNPDCL!$M49</f>
        <v>197.22</v>
      </c>
      <c r="Y42" s="5"/>
    </row>
    <row r="43" spans="1:25">
      <c r="A43" s="36" t="s">
        <v>51</v>
      </c>
      <c r="B43" s="5">
        <f>[16]TSNPDCL!$C$118</f>
        <v>0</v>
      </c>
      <c r="C43" s="5">
        <f>[17]TSNPDCL!$O$52</f>
        <v>0</v>
      </c>
      <c r="D43" s="5">
        <f>[16]TSNPDCL!$C50</f>
        <v>0</v>
      </c>
      <c r="E43" s="5"/>
      <c r="F43" s="5">
        <f>[16]TSNPDCL!$D$118</f>
        <v>0</v>
      </c>
      <c r="G43" s="5">
        <f>[17]TSNPDCL!$AB$52</f>
        <v>0</v>
      </c>
      <c r="H43" s="5">
        <f>[16]TSNPDCL!$E50</f>
        <v>0</v>
      </c>
      <c r="I43" s="5"/>
      <c r="J43" s="5">
        <f>[16]TSNPDCL!$E$118</f>
        <v>0</v>
      </c>
      <c r="K43" s="5">
        <f>[17]TSNPDCL!$AO$52</f>
        <v>0</v>
      </c>
      <c r="L43" s="5">
        <f>[16]TSNPDCL!$G50</f>
        <v>0</v>
      </c>
      <c r="M43" s="5"/>
      <c r="N43" s="5">
        <f>[16]TSNPDCL!$F$118</f>
        <v>0</v>
      </c>
      <c r="O43" s="5">
        <f>[17]TSNPDCL!$BB$52</f>
        <v>0</v>
      </c>
      <c r="P43" s="5">
        <f>[16]TSNPDCL!$I50</f>
        <v>0</v>
      </c>
      <c r="Q43" s="5"/>
      <c r="R43" s="5">
        <f>[16]TSNPDCL!$G$118</f>
        <v>0</v>
      </c>
      <c r="S43" s="5">
        <f>[17]TSNPDCL!$BO$52</f>
        <v>0</v>
      </c>
      <c r="T43" s="5">
        <f>[16]TSNPDCL!$K50</f>
        <v>0</v>
      </c>
      <c r="U43" s="5"/>
      <c r="V43" s="5">
        <f>[16]TSNPDCL!$H$118</f>
        <v>0</v>
      </c>
      <c r="W43" s="5">
        <f>[17]TSNPDCL!$CB$52</f>
        <v>0</v>
      </c>
      <c r="X43" s="5">
        <f>[16]TSNPDCL!$M50</f>
        <v>0</v>
      </c>
      <c r="Y43" s="5"/>
    </row>
    <row r="44" spans="1:25">
      <c r="A44" s="36" t="s">
        <v>52</v>
      </c>
      <c r="B44" s="5">
        <f>[16]TSNPDCL!$C$119</f>
        <v>0</v>
      </c>
      <c r="C44" s="5">
        <f>[17]TSNPDCL!$O$53</f>
        <v>0</v>
      </c>
      <c r="D44" s="5">
        <f>[16]TSNPDCL!$C51</f>
        <v>0</v>
      </c>
      <c r="E44" s="5"/>
      <c r="F44" s="5">
        <f>[16]TSNPDCL!$D$119</f>
        <v>0</v>
      </c>
      <c r="G44" s="5">
        <f>[17]TSNPDCL!$AB$53</f>
        <v>0</v>
      </c>
      <c r="H44" s="5">
        <f>[16]TSNPDCL!$E51</f>
        <v>0</v>
      </c>
      <c r="I44" s="5"/>
      <c r="J44" s="5">
        <f>[16]TSNPDCL!$E$119</f>
        <v>0</v>
      </c>
      <c r="K44" s="5">
        <f>[17]TSNPDCL!$AO$53</f>
        <v>0</v>
      </c>
      <c r="L44" s="5">
        <f>[16]TSNPDCL!$G51</f>
        <v>0</v>
      </c>
      <c r="M44" s="5"/>
      <c r="N44" s="5">
        <f>[16]TSNPDCL!$F$119</f>
        <v>0</v>
      </c>
      <c r="O44" s="5">
        <f>[17]TSNPDCL!$BB$53</f>
        <v>0</v>
      </c>
      <c r="P44" s="5">
        <f>[16]TSNPDCL!$I51</f>
        <v>0</v>
      </c>
      <c r="Q44" s="5"/>
      <c r="R44" s="5">
        <f>[16]TSNPDCL!$G$119</f>
        <v>0</v>
      </c>
      <c r="S44" s="5">
        <f>[17]TSNPDCL!$BO$53</f>
        <v>0</v>
      </c>
      <c r="T44" s="5">
        <f>[16]TSNPDCL!$K51</f>
        <v>0</v>
      </c>
      <c r="U44" s="5"/>
      <c r="V44" s="5">
        <f>[16]TSNPDCL!$H$119</f>
        <v>0</v>
      </c>
      <c r="W44" s="5">
        <f>[17]TSNPDCL!$CB$53</f>
        <v>0</v>
      </c>
      <c r="X44" s="5">
        <f>[16]TSNPDCL!$M51</f>
        <v>0</v>
      </c>
      <c r="Y44" s="5"/>
    </row>
    <row r="45" spans="1:25">
      <c r="A45" s="36" t="s">
        <v>8</v>
      </c>
      <c r="B45" s="101">
        <f>[16]TSNPDCL!$C$120</f>
        <v>0</v>
      </c>
      <c r="C45" s="101">
        <f>[17]TSNPDCL!$O$54</f>
        <v>0</v>
      </c>
      <c r="D45" s="101">
        <f>[16]TSNPDCL!$C52</f>
        <v>0</v>
      </c>
      <c r="E45" s="101"/>
      <c r="F45" s="101">
        <f>[16]TSNPDCL!$D$120</f>
        <v>0</v>
      </c>
      <c r="G45" s="101">
        <f>[17]TSNPDCL!$AB$54</f>
        <v>0</v>
      </c>
      <c r="H45" s="101">
        <f>[16]TSNPDCL!$E52</f>
        <v>0</v>
      </c>
      <c r="I45" s="101"/>
      <c r="J45" s="101">
        <f>[16]TSNPDCL!$E$120</f>
        <v>0</v>
      </c>
      <c r="K45" s="101">
        <f>[17]TSNPDCL!$AO$54</f>
        <v>0</v>
      </c>
      <c r="L45" s="101">
        <f>[16]TSNPDCL!$G52</f>
        <v>0</v>
      </c>
      <c r="M45" s="101"/>
      <c r="N45" s="101">
        <f>[16]TSNPDCL!$F$120</f>
        <v>0</v>
      </c>
      <c r="O45" s="101">
        <f>[17]TSNPDCL!$BB$54</f>
        <v>0</v>
      </c>
      <c r="P45" s="101">
        <f>[16]TSNPDCL!$I52</f>
        <v>0</v>
      </c>
      <c r="Q45" s="101"/>
      <c r="R45" s="101">
        <f>[16]TSNPDCL!$G$120</f>
        <v>0</v>
      </c>
      <c r="S45" s="101">
        <f>[17]TSNPDCL!$BO$54</f>
        <v>0</v>
      </c>
      <c r="T45" s="101">
        <f>[16]TSNPDCL!$K52</f>
        <v>0</v>
      </c>
      <c r="U45" s="101"/>
      <c r="V45" s="101">
        <f>[16]TSNPDCL!$H$120</f>
        <v>0</v>
      </c>
      <c r="W45" s="101">
        <f>[17]TSNPDCL!$CB$54</f>
        <v>0</v>
      </c>
      <c r="X45" s="101">
        <f>[16]TSNPDCL!$M52</f>
        <v>0</v>
      </c>
      <c r="Y45" s="101"/>
    </row>
    <row r="46" spans="1:25">
      <c r="A46" s="32" t="s">
        <v>53</v>
      </c>
      <c r="B46" s="101">
        <f>[16]TSNPDCL!$C$121</f>
        <v>0</v>
      </c>
      <c r="C46" s="101">
        <f>[17]TSNPDCL!$O$55</f>
        <v>0</v>
      </c>
      <c r="D46" s="101">
        <f>[16]TSNPDCL!$C53</f>
        <v>0</v>
      </c>
      <c r="E46" s="101"/>
      <c r="F46" s="101">
        <f>[16]TSNPDCL!$D$121</f>
        <v>0</v>
      </c>
      <c r="G46" s="101">
        <f>[17]TSNPDCL!$AB$55</f>
        <v>0</v>
      </c>
      <c r="H46" s="101">
        <f>[16]TSNPDCL!$E53</f>
        <v>0</v>
      </c>
      <c r="I46" s="101"/>
      <c r="J46" s="101">
        <f>[16]TSNPDCL!$E$121</f>
        <v>0</v>
      </c>
      <c r="K46" s="101">
        <f>[17]TSNPDCL!$AO$55</f>
        <v>0</v>
      </c>
      <c r="L46" s="101">
        <f>[16]TSNPDCL!$G53</f>
        <v>0</v>
      </c>
      <c r="M46" s="101"/>
      <c r="N46" s="101">
        <f>[16]TSNPDCL!$F$121</f>
        <v>0</v>
      </c>
      <c r="O46" s="101">
        <f>[17]TSNPDCL!$BB$55</f>
        <v>0</v>
      </c>
      <c r="P46" s="101">
        <f>[16]TSNPDCL!$I53</f>
        <v>0</v>
      </c>
      <c r="Q46" s="101"/>
      <c r="R46" s="101">
        <f>[16]TSNPDCL!$G$121</f>
        <v>0</v>
      </c>
      <c r="S46" s="101">
        <f>[17]TSNPDCL!$BO$55</f>
        <v>0</v>
      </c>
      <c r="T46" s="101">
        <f>[16]TSNPDCL!$K53</f>
        <v>0</v>
      </c>
      <c r="U46" s="101"/>
      <c r="V46" s="101">
        <f>[16]TSNPDCL!$H$121</f>
        <v>0</v>
      </c>
      <c r="W46" s="101">
        <f>[17]TSNPDCL!$CB$55</f>
        <v>0</v>
      </c>
      <c r="X46" s="101">
        <f>[16]TSNPDCL!$M53</f>
        <v>0</v>
      </c>
      <c r="Y46" s="101"/>
    </row>
    <row r="47" spans="1:25">
      <c r="A47" s="32" t="s">
        <v>54</v>
      </c>
      <c r="B47" s="5">
        <f>[16]TSNPDCL!$C$122</f>
        <v>3</v>
      </c>
      <c r="C47" s="5">
        <f>[17]TSNPDCL!$O$56</f>
        <v>6.1615000000000002</v>
      </c>
      <c r="D47" s="5">
        <f>[16]TSNPDCL!$C54</f>
        <v>43</v>
      </c>
      <c r="E47" s="5"/>
      <c r="F47" s="5">
        <f>[16]TSNPDCL!$D$122</f>
        <v>3</v>
      </c>
      <c r="G47" s="5">
        <f>[17]TSNPDCL!$AB$56</f>
        <v>2.7644999999999995</v>
      </c>
      <c r="H47" s="5">
        <f>[16]TSNPDCL!$E54</f>
        <v>18</v>
      </c>
      <c r="I47" s="5"/>
      <c r="J47" s="5">
        <f>[16]TSNPDCL!$E$122</f>
        <v>3</v>
      </c>
      <c r="K47" s="5">
        <f>[17]TSNPDCL!$AO$56</f>
        <v>4.8800499999999998</v>
      </c>
      <c r="L47" s="5">
        <f>[16]TSNPDCL!$G54</f>
        <v>18</v>
      </c>
      <c r="M47" s="5"/>
      <c r="N47" s="5">
        <f>[16]TSNPDCL!$F$122</f>
        <v>4</v>
      </c>
      <c r="O47" s="5">
        <f>[17]TSNPDCL!$BB$56</f>
        <v>4.13185</v>
      </c>
      <c r="P47" s="5">
        <f>[16]TSNPDCL!$I54</f>
        <v>17.149999999999999</v>
      </c>
      <c r="Q47" s="5"/>
      <c r="R47" s="5">
        <f>[16]TSNPDCL!$G$122</f>
        <v>4</v>
      </c>
      <c r="S47" s="5">
        <f>[17]TSNPDCL!$BO$56</f>
        <v>8.9341780700000069</v>
      </c>
      <c r="T47" s="5">
        <f>[16]TSNPDCL!$K54</f>
        <v>14.15</v>
      </c>
      <c r="U47" s="5"/>
      <c r="V47" s="5">
        <f>[16]TSNPDCL!$H$122</f>
        <v>7</v>
      </c>
      <c r="W47" s="5">
        <f>[17]TSNPDCL!$CB$56</f>
        <v>4.341467999999999</v>
      </c>
      <c r="X47" s="5">
        <f>[16]TSNPDCL!$M54</f>
        <v>17.850000000000001</v>
      </c>
      <c r="Y47" s="5"/>
    </row>
    <row r="48" spans="1:25">
      <c r="A48" s="32" t="s">
        <v>35</v>
      </c>
      <c r="B48" s="5">
        <f>[16]TSNPDCL!$C$123</f>
        <v>0</v>
      </c>
      <c r="C48" s="5">
        <f>[17]TSNPDCL!$O$57</f>
        <v>0</v>
      </c>
      <c r="D48" s="5">
        <f>[16]TSNPDCL!$C55</f>
        <v>0</v>
      </c>
      <c r="E48" s="5"/>
      <c r="F48" s="5">
        <f>[16]TSNPDCL!$D$123</f>
        <v>0</v>
      </c>
      <c r="G48" s="5">
        <f>[17]TSNPDCL!$AB$57</f>
        <v>0</v>
      </c>
      <c r="H48" s="5">
        <f>[16]TSNPDCL!$E55</f>
        <v>0</v>
      </c>
      <c r="I48" s="5"/>
      <c r="J48" s="5">
        <f>[16]TSNPDCL!$E$123</f>
        <v>0</v>
      </c>
      <c r="K48" s="5">
        <f>[17]TSNPDCL!$AO$57</f>
        <v>0</v>
      </c>
      <c r="L48" s="5">
        <f>[16]TSNPDCL!$G55</f>
        <v>0</v>
      </c>
      <c r="M48" s="5"/>
      <c r="N48" s="5">
        <f>[16]TSNPDCL!$F$123</f>
        <v>0</v>
      </c>
      <c r="O48" s="5">
        <f>[17]TSNPDCL!$BB$57</f>
        <v>0</v>
      </c>
      <c r="P48" s="5">
        <f>[16]TSNPDCL!$I55</f>
        <v>0</v>
      </c>
      <c r="Q48" s="5"/>
      <c r="R48" s="5">
        <f>[16]TSNPDCL!$G$123</f>
        <v>0</v>
      </c>
      <c r="S48" s="5">
        <f>[17]TSNPDCL!$BO$57</f>
        <v>0</v>
      </c>
      <c r="T48" s="5">
        <f>[16]TSNPDCL!$K55</f>
        <v>0</v>
      </c>
      <c r="U48" s="5"/>
      <c r="V48" s="5">
        <f>[16]TSNPDCL!$H$123</f>
        <v>0</v>
      </c>
      <c r="W48" s="5">
        <f>[17]TSNPDCL!$CB$57</f>
        <v>0</v>
      </c>
      <c r="X48" s="5">
        <f>[16]TSNPDCL!$M55</f>
        <v>0</v>
      </c>
      <c r="Y48" s="5"/>
    </row>
    <row r="49" spans="1:25">
      <c r="A49" s="32" t="s">
        <v>55</v>
      </c>
      <c r="B49" s="101">
        <f>[16]TSNPDCL!$C$124</f>
        <v>16</v>
      </c>
      <c r="C49" s="101">
        <f>[17]TSNPDCL!$O$58</f>
        <v>423.45437411608088</v>
      </c>
      <c r="D49" s="101">
        <f>[16]TSNPDCL!$C56</f>
        <v>494.34799999999996</v>
      </c>
      <c r="E49" s="101"/>
      <c r="F49" s="101">
        <f>[16]TSNPDCL!$D$124</f>
        <v>15</v>
      </c>
      <c r="G49" s="101">
        <f>[17]TSNPDCL!$AB$58</f>
        <v>503.39167982000004</v>
      </c>
      <c r="H49" s="101">
        <f>[16]TSNPDCL!$E56</f>
        <v>494.32599999999996</v>
      </c>
      <c r="I49" s="101"/>
      <c r="J49" s="101">
        <f>[16]TSNPDCL!$E$124</f>
        <v>21</v>
      </c>
      <c r="K49" s="101">
        <f>[17]TSNPDCL!$AO$58</f>
        <v>900.10976899999991</v>
      </c>
      <c r="L49" s="101">
        <f>[16]TSNPDCL!$G56</f>
        <v>1380.4659999999999</v>
      </c>
      <c r="M49" s="101"/>
      <c r="N49" s="101">
        <f>[16]TSNPDCL!$F$124</f>
        <v>27</v>
      </c>
      <c r="O49" s="101">
        <f>[17]TSNPDCL!$BB$58</f>
        <v>2601.4660949999998</v>
      </c>
      <c r="P49" s="101">
        <f>[16]TSNPDCL!$I56</f>
        <v>2318.8100000000009</v>
      </c>
      <c r="Q49" s="101"/>
      <c r="R49" s="101">
        <f>[16]TSNPDCL!$G$124</f>
        <v>27</v>
      </c>
      <c r="S49" s="101">
        <f>[17]TSNPDCL!$BO$58</f>
        <v>1892.3878540400001</v>
      </c>
      <c r="T49" s="101">
        <f>[16]TSNPDCL!$K56</f>
        <v>2318.8100000000004</v>
      </c>
      <c r="U49" s="101"/>
      <c r="V49" s="101">
        <f>[16]TSNPDCL!$H$124</f>
        <v>29</v>
      </c>
      <c r="W49" s="101">
        <f>[17]TSNPDCL!$CB$58</f>
        <v>1792.6457255699995</v>
      </c>
      <c r="X49" s="101">
        <f>[16]TSNPDCL!$M56</f>
        <v>2405.1250000000005</v>
      </c>
      <c r="Y49" s="101"/>
    </row>
    <row r="50" spans="1:25">
      <c r="A50" s="32" t="s">
        <v>96</v>
      </c>
      <c r="B50" s="5">
        <f>[16]TSNPDCL!$C$125</f>
        <v>0</v>
      </c>
      <c r="C50" s="5">
        <f>[17]TSNPDCL!$O$59</f>
        <v>0</v>
      </c>
      <c r="D50" s="5">
        <f>[16]TSNPDCL!$C57</f>
        <v>0</v>
      </c>
      <c r="E50" s="5"/>
      <c r="F50" s="5">
        <f>[16]TSNPDCL!$D$125</f>
        <v>0</v>
      </c>
      <c r="G50" s="5">
        <f>[17]TSNPDCL!$AB$59</f>
        <v>0</v>
      </c>
      <c r="H50" s="5">
        <f>[16]TSNPDCL!$E57</f>
        <v>0</v>
      </c>
      <c r="I50" s="5"/>
      <c r="J50" s="5">
        <f>[16]TSNPDCL!$E$125</f>
        <v>1</v>
      </c>
      <c r="K50" s="5">
        <f>[17]TSNPDCL!$AO$59</f>
        <v>7.0882559999999994</v>
      </c>
      <c r="L50" s="5">
        <f>[16]TSNPDCL!$G57</f>
        <v>5.3079999999999998</v>
      </c>
      <c r="M50" s="5"/>
      <c r="N50" s="5">
        <f>[16]TSNPDCL!$F$125</f>
        <v>1</v>
      </c>
      <c r="O50" s="5">
        <f>[17]TSNPDCL!$BB$59</f>
        <v>22.292423999999997</v>
      </c>
      <c r="P50" s="5">
        <f>[16]TSNPDCL!$I57</f>
        <v>5.3079999999999998</v>
      </c>
      <c r="Q50" s="5"/>
      <c r="R50" s="5">
        <f>[16]TSNPDCL!$G$125</f>
        <v>1</v>
      </c>
      <c r="S50" s="5">
        <f>[17]TSNPDCL!$BO$59</f>
        <v>24.280632000000004</v>
      </c>
      <c r="T50" s="5">
        <f>[16]TSNPDCL!$K57</f>
        <v>5.3079999999999998</v>
      </c>
      <c r="U50" s="5"/>
      <c r="V50" s="5">
        <f>[16]TSNPDCL!$H$125</f>
        <v>1</v>
      </c>
      <c r="W50" s="5">
        <f>[17]TSNPDCL!$CB$59</f>
        <v>26.203427999999999</v>
      </c>
      <c r="X50" s="5">
        <f>[16]TSNPDCL!$M57</f>
        <v>5.3079999999999998</v>
      </c>
      <c r="Y50" s="5"/>
    </row>
    <row r="51" spans="1:25">
      <c r="A51" s="32" t="s">
        <v>57</v>
      </c>
      <c r="B51" s="101">
        <f>[16]TSNPDCL!$C$126</f>
        <v>10</v>
      </c>
      <c r="C51" s="101">
        <f>[17]TSNPDCL!$O$60</f>
        <v>410.68821712999988</v>
      </c>
      <c r="D51" s="101">
        <f>[16]TSNPDCL!$C58</f>
        <v>165</v>
      </c>
      <c r="E51" s="101"/>
      <c r="F51" s="101">
        <f>[16]TSNPDCL!$D$126</f>
        <v>10</v>
      </c>
      <c r="G51" s="101">
        <f>[17]TSNPDCL!$AB$60</f>
        <v>416.22188239999997</v>
      </c>
      <c r="H51" s="101">
        <f>[16]TSNPDCL!$E58</f>
        <v>150</v>
      </c>
      <c r="I51" s="101"/>
      <c r="J51" s="101">
        <f>[16]TSNPDCL!$E$126</f>
        <v>10</v>
      </c>
      <c r="K51" s="101">
        <f>[17]TSNPDCL!$AO$60</f>
        <v>423.71008500000005</v>
      </c>
      <c r="L51" s="101">
        <f>[16]TSNPDCL!$G58</f>
        <v>150</v>
      </c>
      <c r="M51" s="101"/>
      <c r="N51" s="101">
        <f>[16]TSNPDCL!$F$126</f>
        <v>11</v>
      </c>
      <c r="O51" s="101">
        <f>[17]TSNPDCL!$BB$60</f>
        <v>447.08830330000006</v>
      </c>
      <c r="P51" s="101">
        <f>[16]TSNPDCL!$I58</f>
        <v>155.30000000000001</v>
      </c>
      <c r="Q51" s="101"/>
      <c r="R51" s="101">
        <f>[16]TSNPDCL!$G$126</f>
        <v>11</v>
      </c>
      <c r="S51" s="101">
        <f>[17]TSNPDCL!$BO$60</f>
        <v>318.48676180000001</v>
      </c>
      <c r="T51" s="101">
        <f>[16]TSNPDCL!$K58</f>
        <v>154</v>
      </c>
      <c r="U51" s="101"/>
      <c r="V51" s="101">
        <f>[16]TSNPDCL!$H$126</f>
        <v>11</v>
      </c>
      <c r="W51" s="101">
        <f>[17]TSNPDCL!$CB$60</f>
        <v>482.07343629000002</v>
      </c>
      <c r="X51" s="101">
        <f>[16]TSNPDCL!$M58</f>
        <v>154</v>
      </c>
      <c r="Y51" s="101"/>
    </row>
    <row r="52" spans="1:25">
      <c r="A52" s="32" t="s">
        <v>39</v>
      </c>
      <c r="B52" s="5">
        <f>[16]TSNPDCL!$C$127</f>
        <v>2</v>
      </c>
      <c r="C52" s="5">
        <f>[17]TSNPDCL!$O$61</f>
        <v>99.692100000000011</v>
      </c>
      <c r="D52" s="5">
        <f>[16]TSNPDCL!$C59</f>
        <v>26</v>
      </c>
      <c r="E52" s="5"/>
      <c r="F52" s="5">
        <f>[16]TSNPDCL!$D$127</f>
        <v>2</v>
      </c>
      <c r="G52" s="5">
        <f>[17]TSNPDCL!$AB$61</f>
        <v>104.90580000000001</v>
      </c>
      <c r="H52" s="5">
        <f>[16]TSNPDCL!$E59</f>
        <v>26</v>
      </c>
      <c r="I52" s="5"/>
      <c r="J52" s="5">
        <f>[16]TSNPDCL!$E$127</f>
        <v>2</v>
      </c>
      <c r="K52" s="5">
        <f>[17]TSNPDCL!$AO$61</f>
        <v>100.72290000000001</v>
      </c>
      <c r="L52" s="5">
        <f>[16]TSNPDCL!$G59</f>
        <v>30</v>
      </c>
      <c r="M52" s="5"/>
      <c r="N52" s="5">
        <f>[16]TSNPDCL!$F$127</f>
        <v>2</v>
      </c>
      <c r="O52" s="5">
        <f>[17]TSNPDCL!$BB$61</f>
        <v>100.91880000000002</v>
      </c>
      <c r="P52" s="5">
        <f>[16]TSNPDCL!$I59</f>
        <v>30</v>
      </c>
      <c r="Q52" s="5"/>
      <c r="R52" s="5">
        <f>[16]TSNPDCL!$G$127</f>
        <v>2</v>
      </c>
      <c r="S52" s="5">
        <f>[17]TSNPDCL!$BO$61</f>
        <v>99.25030799999999</v>
      </c>
      <c r="T52" s="5">
        <f>[16]TSNPDCL!$K59</f>
        <v>30</v>
      </c>
      <c r="U52" s="5"/>
      <c r="V52" s="5">
        <f>[16]TSNPDCL!$H$127</f>
        <v>2</v>
      </c>
      <c r="W52" s="5">
        <f>[17]TSNPDCL!$CB$61</f>
        <v>99.877418000000006</v>
      </c>
      <c r="X52" s="5">
        <f>[16]TSNPDCL!$M59</f>
        <v>30</v>
      </c>
      <c r="Y52" s="5"/>
    </row>
    <row r="53" spans="1:25" hidden="1">
      <c r="A53" s="32" t="s">
        <v>48</v>
      </c>
      <c r="B53" s="5"/>
      <c r="C53" s="5"/>
      <c r="D53" s="5">
        <f>[16]TSNPDCL!$C60</f>
        <v>0</v>
      </c>
      <c r="E53" s="5"/>
      <c r="F53" s="5"/>
      <c r="G53" s="5"/>
      <c r="H53" s="5">
        <f>[16]TSNPDCL!$E60</f>
        <v>0</v>
      </c>
      <c r="I53" s="5"/>
      <c r="J53" s="5"/>
      <c r="K53" s="5"/>
      <c r="L53" s="5">
        <f>[16]TSNPDCL!$G60</f>
        <v>0</v>
      </c>
      <c r="M53" s="5"/>
      <c r="N53" s="5"/>
      <c r="O53" s="5"/>
      <c r="P53" s="5">
        <f>[16]TSNPDCL!$I60</f>
        <v>0</v>
      </c>
      <c r="Q53" s="5"/>
      <c r="R53" s="5"/>
      <c r="S53" s="5"/>
      <c r="T53" s="5">
        <f>[16]TSNPDCL!$K60</f>
        <v>30</v>
      </c>
      <c r="U53" s="5"/>
      <c r="V53" s="5"/>
      <c r="W53" s="5"/>
      <c r="X53" s="5">
        <f>[16]TSNPDCL!$M60</f>
        <v>0</v>
      </c>
      <c r="Y53" s="5"/>
    </row>
    <row r="54" spans="1:25">
      <c r="A54" s="32" t="s">
        <v>49</v>
      </c>
      <c r="B54" s="102">
        <f>[16]TSNPDCL!$C$128</f>
        <v>0</v>
      </c>
      <c r="C54" s="102">
        <f>[17]TSNPDCL!$O$62</f>
        <v>0</v>
      </c>
      <c r="D54" s="102">
        <f>[16]TSNPDCL!$C61</f>
        <v>0</v>
      </c>
      <c r="E54" s="102"/>
      <c r="F54" s="102">
        <f>[16]TSNPDCL!$D$128</f>
        <v>0</v>
      </c>
      <c r="G54" s="102">
        <f>[17]TSNPDCL!$AB$62</f>
        <v>0</v>
      </c>
      <c r="H54" s="102">
        <f>[16]TSNPDCL!$E61</f>
        <v>0</v>
      </c>
      <c r="I54" s="102"/>
      <c r="J54" s="102">
        <f>[16]TSNPDCL!$E$128</f>
        <v>0</v>
      </c>
      <c r="K54" s="102">
        <f>[17]TSNPDCL!$AO$62</f>
        <v>0</v>
      </c>
      <c r="L54" s="102">
        <f>[16]TSNPDCL!$G61</f>
        <v>0</v>
      </c>
      <c r="M54" s="102"/>
      <c r="N54" s="102">
        <f>[16]TSNPDCL!$F$128</f>
        <v>0</v>
      </c>
      <c r="O54" s="102">
        <f>[17]TSNPDCL!$BB$62</f>
        <v>21.370999999999999</v>
      </c>
      <c r="P54" s="102">
        <f>[16]TSNPDCL!$I61</f>
        <v>0</v>
      </c>
      <c r="Q54" s="102"/>
      <c r="R54" s="102">
        <f>[16]TSNPDCL!$G$128</f>
        <v>1</v>
      </c>
      <c r="S54" s="102">
        <f>[17]TSNPDCL!$BO$62</f>
        <v>70.354708999999986</v>
      </c>
      <c r="T54" s="102">
        <f>[16]TSNPDCL!$K61</f>
        <v>0</v>
      </c>
      <c r="U54" s="102"/>
      <c r="V54" s="102">
        <f>[16]TSNPDCL!$H$128</f>
        <v>0</v>
      </c>
      <c r="W54" s="102">
        <f>[17]TSNPDCL!$CB$62</f>
        <v>8.5570000000000004</v>
      </c>
      <c r="X54" s="102">
        <f>[16]TSNPDCL!$M61</f>
        <v>0</v>
      </c>
      <c r="Y54" s="102"/>
    </row>
    <row r="55" spans="1:25" ht="13" thickBot="1">
      <c r="A55" s="40" t="s">
        <v>19</v>
      </c>
      <c r="B55" s="84">
        <f>B4+B15+B28+B41</f>
        <v>5274308</v>
      </c>
      <c r="C55" s="84">
        <f t="shared" ref="C55:E55" si="0">C4+C15+C28+C41</f>
        <v>12749.735261225431</v>
      </c>
      <c r="D55" s="84">
        <f t="shared" si="0"/>
        <v>5255.07612892</v>
      </c>
      <c r="E55" s="84">
        <f t="shared" si="0"/>
        <v>4432828.8</v>
      </c>
      <c r="F55" s="84">
        <f>F4+F15+F28+F41</f>
        <v>5429988</v>
      </c>
      <c r="G55" s="84">
        <f t="shared" ref="G55" si="1">G4+G15+G28+G41</f>
        <v>14937.189774997445</v>
      </c>
      <c r="H55" s="84">
        <f t="shared" ref="H55:Y55" si="2">H4+H15+H28+H41</f>
        <v>5564.9741611800009</v>
      </c>
      <c r="I55" s="84">
        <f t="shared" si="2"/>
        <v>4588106.1999999993</v>
      </c>
      <c r="J55" s="84">
        <f t="shared" si="2"/>
        <v>5705258</v>
      </c>
      <c r="K55" s="84">
        <f t="shared" si="2"/>
        <v>17194.571516045849</v>
      </c>
      <c r="L55" s="84">
        <f t="shared" si="2"/>
        <v>6858.3450919999996</v>
      </c>
      <c r="M55" s="84">
        <f t="shared" si="2"/>
        <v>5733176.8199999994</v>
      </c>
      <c r="N55" s="84">
        <f t="shared" si="2"/>
        <v>5981954</v>
      </c>
      <c r="O55" s="84">
        <f t="shared" ref="O55" si="3">O4+O15+O28+O41</f>
        <v>18612.368626209831</v>
      </c>
      <c r="P55" s="84">
        <f t="shared" ref="P55" si="4">P4+P15+P28+P41</f>
        <v>8630.5168303400005</v>
      </c>
      <c r="Q55" s="84">
        <f t="shared" si="2"/>
        <v>5906123.0800000001</v>
      </c>
      <c r="R55" s="84">
        <f t="shared" si="2"/>
        <v>6177230</v>
      </c>
      <c r="S55" s="84">
        <f t="shared" si="2"/>
        <v>18773.938263186665</v>
      </c>
      <c r="T55" s="84">
        <f t="shared" si="2"/>
        <v>8605.1018561292312</v>
      </c>
      <c r="U55" s="84">
        <f t="shared" si="2"/>
        <v>6098327.6199999992</v>
      </c>
      <c r="V55" s="84">
        <f t="shared" si="2"/>
        <v>6348874</v>
      </c>
      <c r="W55" s="84">
        <f t="shared" ref="W55" si="5">W4+W15+W28+W41</f>
        <v>18641.81971500803</v>
      </c>
      <c r="X55" s="84">
        <f t="shared" ref="X55" si="6">X4+X15+X28+X41</f>
        <v>10273.3838247</v>
      </c>
      <c r="Y55" s="84">
        <f t="shared" si="2"/>
        <v>6331236.4099999992</v>
      </c>
    </row>
    <row r="56" spans="1:25">
      <c r="A56" s="15"/>
      <c r="B56" s="3"/>
      <c r="C56" s="3"/>
      <c r="D56" s="3"/>
      <c r="E56" s="5"/>
      <c r="F56" s="3"/>
      <c r="G56" s="3"/>
      <c r="H56" s="3"/>
      <c r="I56" s="5"/>
      <c r="J56" s="3"/>
      <c r="K56" s="3"/>
      <c r="L56" s="3"/>
      <c r="M56" s="5"/>
      <c r="N56" s="3"/>
      <c r="O56" s="3"/>
      <c r="P56" s="3"/>
      <c r="Q56" s="5"/>
      <c r="R56" s="3"/>
      <c r="S56" s="3"/>
      <c r="T56" s="3"/>
      <c r="U56" s="5"/>
      <c r="V56" s="3"/>
      <c r="W56" s="3"/>
      <c r="X56" s="3"/>
    </row>
    <row r="57" spans="1:25">
      <c r="A57" s="15"/>
      <c r="B57" s="82">
        <f>B55-[16]TSNPDCL!$C$132</f>
        <v>0</v>
      </c>
      <c r="C57" s="82">
        <f>C55-[17]TSNPDCL!$O$68</f>
        <v>0</v>
      </c>
      <c r="D57" s="82">
        <f>D55-[16]TSNPDCL!$C$64</f>
        <v>0</v>
      </c>
      <c r="E57" s="83">
        <f>E55-[16]TSNPDCL!$D$64</f>
        <v>0</v>
      </c>
      <c r="F57" s="82">
        <f>F55-[16]TSNPDCL!$D$132</f>
        <v>0</v>
      </c>
      <c r="G57" s="82">
        <f>G55-[17]TSNPDCL!$AB$68</f>
        <v>0</v>
      </c>
      <c r="H57" s="82">
        <f>H55-[16]TSNPDCL!$E$64</f>
        <v>0</v>
      </c>
      <c r="I57" s="83">
        <f>I55-[16]TSNPDCL!$F$64</f>
        <v>0</v>
      </c>
      <c r="J57" s="82">
        <f>J55-[16]TSNPDCL!$E$132</f>
        <v>0</v>
      </c>
      <c r="K57" s="82">
        <f>K55-[17]TSNPDCL!$AO$68</f>
        <v>0</v>
      </c>
      <c r="L57" s="82">
        <f>L55-[16]TSNPDCL!$G$64</f>
        <v>0</v>
      </c>
      <c r="M57" s="83">
        <f>M55-[16]TSNPDCL!$H$64</f>
        <v>0</v>
      </c>
      <c r="N57" s="82">
        <f>N55-[16]TSNPDCL!$F$132</f>
        <v>0</v>
      </c>
      <c r="O57" s="82">
        <f>O55-[17]TSNPDCL!$BB$68</f>
        <v>0</v>
      </c>
      <c r="P57" s="82">
        <f>P55-[16]TSNPDCL!$I$64</f>
        <v>0</v>
      </c>
      <c r="Q57" s="83">
        <f>Q55-[16]TSNPDCL!$J$64</f>
        <v>0</v>
      </c>
      <c r="R57" s="82">
        <f>R55-[16]TSNPDCL!$G$132</f>
        <v>0</v>
      </c>
      <c r="S57" s="82">
        <f>S55-[17]TSNPDCL!$BO$68</f>
        <v>0</v>
      </c>
      <c r="T57" s="82">
        <f>T55-[16]TSNPDCL!$K$64</f>
        <v>0</v>
      </c>
      <c r="U57" s="83">
        <f>U55-[16]TSNPDCL!$L$64</f>
        <v>0</v>
      </c>
      <c r="V57" s="82">
        <f>V55-[16]TSNPDCL!$H$132</f>
        <v>0</v>
      </c>
      <c r="W57" s="82">
        <f>W55-[17]TSNPDCL!$CB$68</f>
        <v>0</v>
      </c>
      <c r="X57" s="82">
        <f>X55-[16]TSNPDCL!$M$64</f>
        <v>0</v>
      </c>
      <c r="Y57" s="91">
        <f>Y55-[16]TSNPDCL!$N$64</f>
        <v>0</v>
      </c>
    </row>
    <row r="58" spans="1:25">
      <c r="A58" s="58"/>
      <c r="B58" s="3"/>
      <c r="C58" s="3"/>
      <c r="D58" s="3"/>
      <c r="E58" s="5"/>
      <c r="F58" s="3"/>
      <c r="G58" s="3"/>
      <c r="H58" s="3"/>
      <c r="I58" s="5"/>
      <c r="J58" s="3"/>
      <c r="K58" s="3"/>
      <c r="L58" s="3"/>
      <c r="M58" s="5"/>
      <c r="N58" s="3"/>
      <c r="O58" s="3"/>
      <c r="P58" s="3"/>
      <c r="Q58" s="5"/>
      <c r="R58" s="3"/>
      <c r="S58" s="3"/>
      <c r="T58" s="3"/>
      <c r="U58" s="5"/>
      <c r="V58" s="3"/>
      <c r="W58" s="3"/>
      <c r="X58" s="3"/>
    </row>
    <row r="59" spans="1:25" hidden="1">
      <c r="A59" s="59"/>
      <c r="B59" s="17"/>
      <c r="C59" s="17"/>
      <c r="D59" s="17"/>
      <c r="E59" s="16"/>
      <c r="F59" s="17"/>
      <c r="G59" s="17"/>
      <c r="H59" s="17"/>
      <c r="I59" s="16"/>
      <c r="J59" s="17"/>
      <c r="K59" s="17"/>
      <c r="L59" s="17"/>
      <c r="M59" s="16"/>
      <c r="N59" s="17"/>
      <c r="O59" s="17"/>
      <c r="P59" s="17"/>
      <c r="Q59" s="16"/>
      <c r="R59" s="17"/>
      <c r="S59" s="17"/>
      <c r="T59" s="17"/>
      <c r="U59" s="16"/>
      <c r="V59" s="17"/>
      <c r="W59" s="17"/>
      <c r="X59" s="17"/>
    </row>
    <row r="60" spans="1:25" hidden="1">
      <c r="A60" s="59"/>
      <c r="B60" s="17"/>
      <c r="C60" s="17"/>
      <c r="D60" s="17"/>
      <c r="E60" s="16"/>
      <c r="F60" s="17"/>
      <c r="G60" s="17"/>
      <c r="H60" s="17"/>
      <c r="I60" s="16"/>
      <c r="J60" s="17"/>
      <c r="K60" s="17"/>
      <c r="L60" s="17"/>
      <c r="M60" s="16"/>
      <c r="N60" s="17"/>
      <c r="O60" s="17"/>
      <c r="P60" s="17"/>
      <c r="Q60" s="16"/>
      <c r="R60" s="17"/>
      <c r="S60" s="17"/>
      <c r="T60" s="17"/>
      <c r="U60" s="16"/>
      <c r="V60" s="17"/>
      <c r="W60" s="17"/>
      <c r="X60" s="17"/>
    </row>
    <row r="61" spans="1:25" hidden="1">
      <c r="A61" s="59"/>
      <c r="B61" s="17"/>
      <c r="C61" s="17"/>
      <c r="D61" s="17"/>
      <c r="E61" s="16"/>
      <c r="F61" s="17"/>
      <c r="G61" s="17"/>
      <c r="H61" s="17"/>
      <c r="I61" s="16"/>
      <c r="J61" s="17"/>
      <c r="K61" s="17"/>
      <c r="L61" s="17"/>
      <c r="M61" s="16"/>
      <c r="N61" s="17"/>
      <c r="O61" s="17"/>
      <c r="P61" s="17"/>
      <c r="Q61" s="16"/>
      <c r="R61" s="17"/>
      <c r="S61" s="17"/>
      <c r="T61" s="17"/>
      <c r="U61" s="16"/>
      <c r="V61" s="17"/>
      <c r="W61" s="17"/>
      <c r="X61" s="17"/>
    </row>
    <row r="62" spans="1:25" hidden="1">
      <c r="A62" s="59"/>
      <c r="B62" s="17"/>
      <c r="C62" s="17"/>
      <c r="D62" s="17"/>
      <c r="E62" s="16"/>
      <c r="F62" s="17"/>
      <c r="G62" s="17"/>
      <c r="H62" s="17"/>
      <c r="I62" s="16"/>
      <c r="J62" s="17"/>
      <c r="K62" s="17"/>
      <c r="L62" s="17"/>
      <c r="M62" s="16"/>
      <c r="N62" s="17"/>
      <c r="O62" s="17"/>
      <c r="P62" s="17"/>
      <c r="Q62" s="16"/>
      <c r="R62" s="17"/>
      <c r="S62" s="17"/>
      <c r="T62" s="17"/>
      <c r="U62" s="16"/>
      <c r="V62" s="17"/>
      <c r="W62" s="17"/>
      <c r="X62" s="17"/>
    </row>
    <row r="63" spans="1:25" hidden="1">
      <c r="A63" s="59"/>
      <c r="B63" s="17"/>
      <c r="C63" s="17"/>
      <c r="D63" s="17"/>
      <c r="E63" s="16"/>
      <c r="F63" s="17"/>
      <c r="G63" s="17"/>
      <c r="H63" s="17"/>
      <c r="I63" s="16"/>
      <c r="J63" s="17"/>
      <c r="K63" s="17"/>
      <c r="L63" s="17"/>
      <c r="M63" s="16"/>
      <c r="N63" s="17"/>
      <c r="O63" s="17"/>
      <c r="P63" s="17"/>
      <c r="Q63" s="16"/>
      <c r="R63" s="17"/>
      <c r="S63" s="17"/>
      <c r="T63" s="17"/>
      <c r="U63" s="16"/>
      <c r="V63" s="17"/>
      <c r="W63" s="17"/>
      <c r="X63" s="17"/>
    </row>
    <row r="64" spans="1:25" hidden="1">
      <c r="A64" s="59"/>
      <c r="B64" s="17"/>
      <c r="C64" s="17"/>
      <c r="D64" s="17"/>
      <c r="E64" s="16"/>
      <c r="F64" s="17"/>
      <c r="G64" s="17"/>
      <c r="H64" s="17"/>
      <c r="I64" s="16"/>
      <c r="J64" s="17"/>
      <c r="K64" s="17"/>
      <c r="L64" s="17"/>
      <c r="M64" s="16"/>
      <c r="N64" s="17"/>
      <c r="O64" s="17"/>
      <c r="P64" s="17"/>
      <c r="Q64" s="16"/>
      <c r="R64" s="17"/>
      <c r="S64" s="17"/>
      <c r="T64" s="17"/>
      <c r="U64" s="16"/>
      <c r="V64" s="17"/>
      <c r="W64" s="17"/>
      <c r="X64" s="17"/>
    </row>
    <row r="65" spans="1:24" hidden="1">
      <c r="A65" s="59"/>
      <c r="B65" s="17"/>
      <c r="C65" s="17"/>
      <c r="D65" s="17"/>
      <c r="E65" s="16"/>
      <c r="F65" s="17"/>
      <c r="G65" s="17"/>
      <c r="H65" s="17"/>
      <c r="I65" s="16"/>
      <c r="J65" s="17"/>
      <c r="K65" s="17"/>
      <c r="L65" s="17"/>
      <c r="M65" s="16"/>
      <c r="N65" s="17"/>
      <c r="O65" s="17"/>
      <c r="P65" s="17"/>
      <c r="Q65" s="16"/>
      <c r="R65" s="17"/>
      <c r="S65" s="17"/>
      <c r="T65" s="17"/>
      <c r="U65" s="16"/>
      <c r="V65" s="17"/>
      <c r="W65" s="17"/>
      <c r="X65" s="17"/>
    </row>
    <row r="66" spans="1:24" hidden="1">
      <c r="A66" s="59"/>
      <c r="B66" s="17"/>
      <c r="C66" s="17"/>
      <c r="D66" s="17"/>
      <c r="E66" s="16"/>
      <c r="F66" s="17"/>
      <c r="G66" s="17"/>
      <c r="H66" s="17"/>
      <c r="I66" s="16"/>
      <c r="J66" s="17"/>
      <c r="K66" s="17"/>
      <c r="L66" s="17"/>
      <c r="M66" s="16"/>
      <c r="N66" s="17"/>
      <c r="O66" s="17"/>
      <c r="P66" s="17"/>
      <c r="Q66" s="16"/>
      <c r="R66" s="17"/>
      <c r="S66" s="17"/>
      <c r="T66" s="17"/>
      <c r="U66" s="16"/>
      <c r="V66" s="17"/>
      <c r="W66" s="17"/>
      <c r="X66" s="17"/>
    </row>
    <row r="67" spans="1:24" hidden="1">
      <c r="A67" s="59"/>
      <c r="B67" s="17"/>
      <c r="C67" s="17"/>
      <c r="D67" s="17"/>
      <c r="E67" s="16"/>
      <c r="F67" s="17"/>
      <c r="G67" s="17"/>
      <c r="H67" s="17"/>
      <c r="I67" s="16"/>
      <c r="J67" s="17"/>
      <c r="K67" s="17"/>
      <c r="L67" s="17"/>
      <c r="M67" s="16"/>
      <c r="N67" s="17"/>
      <c r="O67" s="17"/>
      <c r="P67" s="17"/>
      <c r="Q67" s="16"/>
      <c r="R67" s="17"/>
      <c r="S67" s="17"/>
      <c r="T67" s="17"/>
      <c r="U67" s="16"/>
      <c r="V67" s="17"/>
      <c r="W67" s="17"/>
      <c r="X67" s="17"/>
    </row>
    <row r="68" spans="1:24" hidden="1">
      <c r="A68" s="59"/>
      <c r="B68" s="17"/>
      <c r="C68" s="17"/>
      <c r="D68" s="17"/>
      <c r="E68" s="16"/>
      <c r="F68" s="17"/>
      <c r="G68" s="17"/>
      <c r="H68" s="17"/>
      <c r="I68" s="16"/>
      <c r="J68" s="17"/>
      <c r="K68" s="17"/>
      <c r="L68" s="17"/>
      <c r="M68" s="16"/>
      <c r="N68" s="17"/>
      <c r="O68" s="17"/>
      <c r="P68" s="17"/>
      <c r="Q68" s="16"/>
      <c r="R68" s="17"/>
      <c r="S68" s="17"/>
      <c r="T68" s="17"/>
      <c r="U68" s="16"/>
      <c r="V68" s="17"/>
      <c r="W68" s="17"/>
      <c r="X68" s="17"/>
    </row>
    <row r="69" spans="1:24" hidden="1">
      <c r="A69" s="60"/>
      <c r="B69" s="17"/>
      <c r="C69" s="17"/>
      <c r="D69" s="17"/>
      <c r="E69" s="16"/>
      <c r="F69" s="17"/>
      <c r="G69" s="17"/>
      <c r="H69" s="17"/>
      <c r="I69" s="16"/>
      <c r="J69" s="17"/>
      <c r="K69" s="17"/>
      <c r="L69" s="17"/>
      <c r="M69" s="16"/>
      <c r="N69" s="17"/>
      <c r="O69" s="17"/>
      <c r="P69" s="17"/>
      <c r="Q69" s="16"/>
      <c r="R69" s="17"/>
      <c r="S69" s="17"/>
      <c r="T69" s="17"/>
      <c r="U69" s="16"/>
      <c r="V69" s="17"/>
      <c r="W69" s="17"/>
      <c r="X69" s="17"/>
    </row>
    <row r="70" spans="1:24" hidden="1">
      <c r="A70" s="60"/>
      <c r="B70" s="17"/>
      <c r="C70" s="17"/>
      <c r="D70" s="17"/>
      <c r="E70" s="16"/>
      <c r="F70" s="17"/>
      <c r="G70" s="17"/>
      <c r="H70" s="17"/>
      <c r="I70" s="16"/>
      <c r="J70" s="17"/>
      <c r="K70" s="17"/>
      <c r="L70" s="17"/>
      <c r="M70" s="16"/>
      <c r="N70" s="17"/>
      <c r="O70" s="17"/>
      <c r="P70" s="17"/>
      <c r="Q70" s="16"/>
      <c r="R70" s="17"/>
      <c r="S70" s="17"/>
      <c r="T70" s="17"/>
      <c r="U70" s="16"/>
      <c r="V70" s="17"/>
      <c r="W70" s="17"/>
      <c r="X70" s="17"/>
    </row>
    <row r="71" spans="1:24" hidden="1">
      <c r="A71" s="60"/>
      <c r="B71" s="17"/>
      <c r="C71" s="17"/>
      <c r="D71" s="17"/>
      <c r="E71" s="16"/>
      <c r="F71" s="17"/>
      <c r="G71" s="17"/>
      <c r="H71" s="17"/>
      <c r="I71" s="16"/>
      <c r="J71" s="17"/>
      <c r="K71" s="17"/>
      <c r="L71" s="17"/>
      <c r="M71" s="16"/>
      <c r="N71" s="17"/>
      <c r="O71" s="17"/>
      <c r="P71" s="17"/>
      <c r="Q71" s="16"/>
      <c r="R71" s="17"/>
      <c r="S71" s="17"/>
      <c r="T71" s="17"/>
      <c r="U71" s="16"/>
      <c r="V71" s="17"/>
      <c r="W71" s="17"/>
      <c r="X71" s="17"/>
    </row>
    <row r="72" spans="1:24" hidden="1">
      <c r="A72" s="60"/>
      <c r="B72" s="17"/>
      <c r="C72" s="17"/>
      <c r="D72" s="17"/>
      <c r="E72" s="16"/>
      <c r="F72" s="17"/>
      <c r="G72" s="17"/>
      <c r="H72" s="17"/>
      <c r="I72" s="16"/>
      <c r="J72" s="17"/>
      <c r="K72" s="17"/>
      <c r="L72" s="17"/>
      <c r="M72" s="16"/>
      <c r="N72" s="17"/>
      <c r="O72" s="17"/>
      <c r="P72" s="17"/>
      <c r="Q72" s="16"/>
      <c r="R72" s="17"/>
      <c r="S72" s="17"/>
      <c r="T72" s="17"/>
      <c r="U72" s="16"/>
      <c r="V72" s="17"/>
      <c r="W72" s="17"/>
      <c r="X72" s="17"/>
    </row>
    <row r="73" spans="1:24" hidden="1">
      <c r="A73" s="60"/>
      <c r="B73" s="17"/>
      <c r="C73" s="17"/>
      <c r="D73" s="17"/>
      <c r="E73" s="16"/>
      <c r="F73" s="17"/>
      <c r="G73" s="17"/>
      <c r="H73" s="17"/>
      <c r="I73" s="16"/>
      <c r="J73" s="17"/>
      <c r="K73" s="17"/>
      <c r="L73" s="17"/>
      <c r="M73" s="16"/>
      <c r="N73" s="17"/>
      <c r="O73" s="17"/>
      <c r="P73" s="17"/>
      <c r="Q73" s="16"/>
      <c r="R73" s="17"/>
      <c r="S73" s="17"/>
      <c r="T73" s="17"/>
      <c r="U73" s="16"/>
      <c r="V73" s="17"/>
      <c r="W73" s="17"/>
      <c r="X73" s="17"/>
    </row>
    <row r="74" spans="1:24" hidden="1">
      <c r="A74" s="60"/>
      <c r="B74" s="17"/>
      <c r="C74" s="17"/>
      <c r="D74" s="17"/>
      <c r="E74" s="16"/>
      <c r="F74" s="17"/>
      <c r="G74" s="17"/>
      <c r="H74" s="17"/>
      <c r="I74" s="16"/>
      <c r="J74" s="17"/>
      <c r="K74" s="17"/>
      <c r="L74" s="17"/>
      <c r="M74" s="16"/>
      <c r="N74" s="17"/>
      <c r="O74" s="17"/>
      <c r="P74" s="17"/>
      <c r="Q74" s="16"/>
      <c r="R74" s="17"/>
      <c r="S74" s="17"/>
      <c r="T74" s="17"/>
      <c r="U74" s="16"/>
      <c r="V74" s="17"/>
      <c r="W74" s="17"/>
      <c r="X74" s="17"/>
    </row>
    <row r="75" spans="1:24" hidden="1">
      <c r="A75" s="60"/>
      <c r="B75" s="17"/>
      <c r="C75" s="17"/>
      <c r="D75" s="17"/>
      <c r="E75" s="16"/>
      <c r="F75" s="17"/>
      <c r="G75" s="17"/>
      <c r="H75" s="17"/>
      <c r="I75" s="16"/>
      <c r="J75" s="17"/>
      <c r="K75" s="17"/>
      <c r="L75" s="17"/>
      <c r="M75" s="16"/>
      <c r="N75" s="17"/>
      <c r="O75" s="17"/>
      <c r="P75" s="17"/>
      <c r="Q75" s="16"/>
      <c r="R75" s="17"/>
      <c r="S75" s="17"/>
      <c r="T75" s="17"/>
      <c r="U75" s="16"/>
      <c r="V75" s="17"/>
      <c r="W75" s="17"/>
      <c r="X75" s="17"/>
    </row>
    <row r="76" spans="1:24" hidden="1">
      <c r="A76" s="60"/>
      <c r="B76" s="17"/>
      <c r="C76" s="17"/>
      <c r="D76" s="17"/>
      <c r="E76" s="16"/>
      <c r="F76" s="17"/>
      <c r="G76" s="17"/>
      <c r="H76" s="17"/>
      <c r="I76" s="16"/>
      <c r="J76" s="17"/>
      <c r="K76" s="17"/>
      <c r="L76" s="17"/>
      <c r="M76" s="16"/>
      <c r="N76" s="17"/>
      <c r="O76" s="17"/>
      <c r="P76" s="17"/>
      <c r="Q76" s="16"/>
      <c r="R76" s="17"/>
      <c r="S76" s="17"/>
      <c r="T76" s="17"/>
      <c r="U76" s="16"/>
      <c r="V76" s="17"/>
      <c r="W76" s="17"/>
      <c r="X76" s="17"/>
    </row>
    <row r="77" spans="1:24" hidden="1">
      <c r="A77" s="60"/>
      <c r="B77" s="17"/>
      <c r="C77" s="17"/>
      <c r="D77" s="17"/>
      <c r="E77" s="16"/>
      <c r="F77" s="17"/>
      <c r="G77" s="17"/>
      <c r="H77" s="17"/>
      <c r="I77" s="16"/>
      <c r="J77" s="17"/>
      <c r="K77" s="17"/>
      <c r="L77" s="17"/>
      <c r="M77" s="16"/>
      <c r="N77" s="17"/>
      <c r="O77" s="17"/>
      <c r="P77" s="17"/>
      <c r="Q77" s="16"/>
      <c r="R77" s="17"/>
      <c r="S77" s="17"/>
      <c r="T77" s="17"/>
      <c r="U77" s="16"/>
      <c r="V77" s="17"/>
      <c r="W77" s="17"/>
      <c r="X77" s="17"/>
    </row>
    <row r="78" spans="1:24" hidden="1">
      <c r="A78" s="60"/>
      <c r="B78" s="17"/>
      <c r="C78" s="17"/>
      <c r="D78" s="17"/>
      <c r="E78" s="16"/>
      <c r="F78" s="17"/>
      <c r="G78" s="17"/>
      <c r="H78" s="17"/>
      <c r="I78" s="16"/>
      <c r="J78" s="17"/>
      <c r="K78" s="17"/>
      <c r="L78" s="17"/>
      <c r="M78" s="16"/>
      <c r="N78" s="17"/>
      <c r="O78" s="17"/>
      <c r="P78" s="17"/>
      <c r="Q78" s="16"/>
      <c r="R78" s="17"/>
      <c r="S78" s="17"/>
      <c r="T78" s="17"/>
      <c r="U78" s="16"/>
      <c r="V78" s="17"/>
      <c r="W78" s="17"/>
      <c r="X78" s="17"/>
    </row>
    <row r="79" spans="1:24" hidden="1">
      <c r="A79" s="60"/>
      <c r="B79" s="17"/>
      <c r="C79" s="17"/>
      <c r="D79" s="17"/>
      <c r="E79" s="16"/>
      <c r="F79" s="17"/>
      <c r="G79" s="17"/>
      <c r="H79" s="17"/>
      <c r="I79" s="16"/>
      <c r="J79" s="17"/>
      <c r="K79" s="17"/>
      <c r="L79" s="17"/>
      <c r="M79" s="16"/>
      <c r="N79" s="17"/>
      <c r="O79" s="17"/>
      <c r="P79" s="17"/>
      <c r="Q79" s="16"/>
      <c r="R79" s="17"/>
      <c r="S79" s="17"/>
      <c r="T79" s="17"/>
      <c r="U79" s="16"/>
      <c r="V79" s="17"/>
      <c r="W79" s="17"/>
      <c r="X79" s="17"/>
    </row>
    <row r="80" spans="1:24" hidden="1">
      <c r="A80" s="60"/>
      <c r="B80" s="17"/>
      <c r="C80" s="17"/>
      <c r="D80" s="17"/>
      <c r="E80" s="16"/>
      <c r="F80" s="17"/>
      <c r="G80" s="17"/>
      <c r="H80" s="17"/>
      <c r="I80" s="16"/>
      <c r="J80" s="17"/>
      <c r="K80" s="17"/>
      <c r="L80" s="17"/>
      <c r="M80" s="16"/>
      <c r="N80" s="17"/>
      <c r="O80" s="17"/>
      <c r="P80" s="17"/>
      <c r="Q80" s="16"/>
      <c r="R80" s="17"/>
      <c r="S80" s="17"/>
      <c r="T80" s="17"/>
      <c r="U80" s="16"/>
      <c r="V80" s="17"/>
      <c r="W80" s="17"/>
      <c r="X80" s="17"/>
    </row>
    <row r="81" spans="1:24" hidden="1">
      <c r="A81" s="60"/>
      <c r="B81" s="17"/>
      <c r="C81" s="17"/>
      <c r="D81" s="17"/>
      <c r="E81" s="16"/>
      <c r="F81" s="17"/>
      <c r="G81" s="17"/>
      <c r="H81" s="17"/>
      <c r="I81" s="16"/>
      <c r="J81" s="17"/>
      <c r="K81" s="17"/>
      <c r="L81" s="17"/>
      <c r="M81" s="16"/>
      <c r="N81" s="17"/>
      <c r="O81" s="17"/>
      <c r="P81" s="17"/>
      <c r="Q81" s="16"/>
      <c r="R81" s="17"/>
      <c r="S81" s="17"/>
      <c r="T81" s="17"/>
      <c r="U81" s="16"/>
      <c r="V81" s="17"/>
      <c r="W81" s="17"/>
      <c r="X81" s="17"/>
    </row>
    <row r="82" spans="1:24" hidden="1">
      <c r="A82" s="60"/>
      <c r="B82" s="17"/>
      <c r="C82" s="17"/>
      <c r="D82" s="17"/>
      <c r="E82" s="16"/>
      <c r="F82" s="17"/>
      <c r="G82" s="17"/>
      <c r="H82" s="17"/>
      <c r="I82" s="16"/>
      <c r="J82" s="17"/>
      <c r="K82" s="17"/>
      <c r="L82" s="17"/>
      <c r="M82" s="16"/>
      <c r="N82" s="17"/>
      <c r="O82" s="17"/>
      <c r="P82" s="17"/>
      <c r="Q82" s="16"/>
      <c r="R82" s="17"/>
      <c r="S82" s="17"/>
      <c r="T82" s="17"/>
      <c r="U82" s="16"/>
      <c r="V82" s="17"/>
      <c r="W82" s="17"/>
      <c r="X82" s="17"/>
    </row>
    <row r="83" spans="1:24" hidden="1">
      <c r="A83" s="60"/>
      <c r="B83" s="17"/>
      <c r="C83" s="17"/>
      <c r="D83" s="17"/>
      <c r="E83" s="16"/>
      <c r="F83" s="17"/>
      <c r="G83" s="17"/>
      <c r="H83" s="17"/>
      <c r="I83" s="16"/>
      <c r="J83" s="17"/>
      <c r="K83" s="17"/>
      <c r="L83" s="17"/>
      <c r="M83" s="16"/>
      <c r="N83" s="17"/>
      <c r="O83" s="17"/>
      <c r="P83" s="17"/>
      <c r="Q83" s="16"/>
      <c r="R83" s="17"/>
      <c r="S83" s="17"/>
      <c r="T83" s="17"/>
      <c r="U83" s="16"/>
      <c r="V83" s="17"/>
      <c r="W83" s="17"/>
      <c r="X83" s="17"/>
    </row>
    <row r="84" spans="1:24" hidden="1">
      <c r="A84" s="60"/>
      <c r="B84" s="17"/>
      <c r="C84" s="17"/>
      <c r="D84" s="17"/>
      <c r="E84" s="16"/>
      <c r="F84" s="17"/>
      <c r="G84" s="17"/>
      <c r="H84" s="17"/>
      <c r="I84" s="16"/>
      <c r="J84" s="17"/>
      <c r="K84" s="17"/>
      <c r="L84" s="17"/>
      <c r="M84" s="16"/>
      <c r="N84" s="17"/>
      <c r="O84" s="17"/>
      <c r="P84" s="17"/>
      <c r="Q84" s="16"/>
      <c r="R84" s="17"/>
      <c r="S84" s="17"/>
      <c r="T84" s="17"/>
      <c r="U84" s="16"/>
      <c r="V84" s="17"/>
      <c r="W84" s="17"/>
      <c r="X84" s="17"/>
    </row>
    <row r="85" spans="1:24" hidden="1">
      <c r="A85" s="60"/>
      <c r="B85" s="17"/>
      <c r="C85" s="17"/>
      <c r="D85" s="17"/>
      <c r="E85" s="16"/>
      <c r="F85" s="17"/>
      <c r="G85" s="17"/>
      <c r="H85" s="17"/>
      <c r="I85" s="16"/>
      <c r="J85" s="17"/>
      <c r="K85" s="17"/>
      <c r="L85" s="17"/>
      <c r="M85" s="16"/>
      <c r="N85" s="17"/>
      <c r="O85" s="17"/>
      <c r="P85" s="17"/>
      <c r="Q85" s="16"/>
      <c r="R85" s="17"/>
      <c r="S85" s="17"/>
      <c r="T85" s="17"/>
      <c r="U85" s="16"/>
      <c r="V85" s="17"/>
      <c r="W85" s="17"/>
      <c r="X85" s="17"/>
    </row>
    <row r="86" spans="1:24" hidden="1">
      <c r="A86" s="60"/>
      <c r="B86" s="17"/>
      <c r="C86" s="17"/>
      <c r="D86" s="17"/>
      <c r="E86" s="16"/>
      <c r="F86" s="17"/>
      <c r="G86" s="17"/>
      <c r="H86" s="17"/>
      <c r="I86" s="16"/>
      <c r="J86" s="17"/>
      <c r="K86" s="17"/>
      <c r="L86" s="17"/>
      <c r="M86" s="16"/>
      <c r="N86" s="17"/>
      <c r="O86" s="17"/>
      <c r="P86" s="17"/>
      <c r="Q86" s="16"/>
      <c r="R86" s="17"/>
      <c r="S86" s="17"/>
      <c r="T86" s="17"/>
      <c r="U86" s="16"/>
      <c r="V86" s="17"/>
      <c r="W86" s="17"/>
      <c r="X86" s="17"/>
    </row>
    <row r="87" spans="1:24" hidden="1">
      <c r="A87" s="60"/>
      <c r="B87" s="17"/>
      <c r="C87" s="17"/>
      <c r="D87" s="17"/>
      <c r="E87" s="16"/>
      <c r="F87" s="17"/>
      <c r="G87" s="17"/>
      <c r="H87" s="17"/>
      <c r="I87" s="16"/>
      <c r="J87" s="17"/>
      <c r="K87" s="17"/>
      <c r="L87" s="17"/>
      <c r="M87" s="16"/>
      <c r="N87" s="17"/>
      <c r="O87" s="17"/>
      <c r="P87" s="17"/>
      <c r="Q87" s="16"/>
      <c r="R87" s="17"/>
      <c r="S87" s="17"/>
      <c r="T87" s="17"/>
      <c r="U87" s="16"/>
      <c r="V87" s="17"/>
      <c r="W87" s="17"/>
      <c r="X87" s="17"/>
    </row>
    <row r="88" spans="1:24" hidden="1">
      <c r="A88" s="60"/>
      <c r="B88" s="17"/>
      <c r="C88" s="17"/>
      <c r="D88" s="17"/>
      <c r="E88" s="16"/>
      <c r="F88" s="17"/>
      <c r="G88" s="17"/>
      <c r="H88" s="17"/>
      <c r="I88" s="16"/>
      <c r="J88" s="17"/>
      <c r="K88" s="17"/>
      <c r="L88" s="17"/>
      <c r="M88" s="16"/>
      <c r="N88" s="17"/>
      <c r="O88" s="17"/>
      <c r="P88" s="17"/>
      <c r="Q88" s="16"/>
      <c r="R88" s="17"/>
      <c r="S88" s="17"/>
      <c r="T88" s="17"/>
      <c r="U88" s="16"/>
      <c r="V88" s="17"/>
      <c r="W88" s="17"/>
      <c r="X88" s="17"/>
    </row>
    <row r="89" spans="1:24">
      <c r="A89" s="61"/>
      <c r="B89" s="62"/>
      <c r="C89" s="62"/>
      <c r="D89" s="62"/>
      <c r="E89" s="63"/>
      <c r="F89" s="62"/>
      <c r="G89" s="62"/>
      <c r="H89" s="62"/>
      <c r="I89" s="63"/>
      <c r="J89" s="62"/>
      <c r="K89" s="62"/>
      <c r="L89" s="62"/>
      <c r="M89" s="63"/>
      <c r="N89" s="62"/>
      <c r="O89" s="62"/>
      <c r="P89" s="62"/>
      <c r="Q89" s="63"/>
      <c r="R89" s="62"/>
      <c r="S89" s="62"/>
      <c r="T89" s="62"/>
      <c r="U89" s="63"/>
      <c r="V89" s="62"/>
      <c r="W89" s="62"/>
      <c r="X89" s="62"/>
    </row>
    <row r="90" spans="1:24">
      <c r="A90" s="61"/>
      <c r="B90" s="64"/>
      <c r="C90" s="64"/>
      <c r="D90" s="64"/>
      <c r="E90" s="65"/>
      <c r="F90" s="64"/>
      <c r="G90" s="64"/>
      <c r="H90" s="64"/>
      <c r="I90" s="65"/>
      <c r="J90" s="64"/>
      <c r="K90" s="64"/>
      <c r="L90" s="64"/>
      <c r="M90" s="65"/>
      <c r="N90" s="64"/>
      <c r="O90" s="64"/>
      <c r="P90" s="64"/>
      <c r="Q90" s="65"/>
      <c r="R90" s="64"/>
      <c r="S90" s="64"/>
      <c r="T90" s="64"/>
      <c r="U90" s="65"/>
      <c r="V90" s="64"/>
      <c r="W90" s="64"/>
      <c r="X90" s="64"/>
    </row>
    <row r="91" spans="1:24">
      <c r="A91" s="66"/>
      <c r="B91" s="12"/>
      <c r="C91" s="12"/>
      <c r="D91" s="12"/>
      <c r="E91" s="4"/>
      <c r="F91" s="12"/>
      <c r="G91" s="12"/>
      <c r="H91" s="12"/>
      <c r="I91" s="4"/>
      <c r="J91" s="12"/>
      <c r="K91" s="12"/>
      <c r="L91" s="12"/>
      <c r="M91" s="4"/>
      <c r="N91" s="12"/>
      <c r="O91" s="12"/>
      <c r="P91" s="12"/>
      <c r="Q91" s="4"/>
      <c r="R91" s="12"/>
      <c r="S91" s="12"/>
      <c r="T91" s="12"/>
      <c r="U91" s="4"/>
      <c r="V91" s="12"/>
      <c r="W91" s="12"/>
      <c r="X91" s="12"/>
    </row>
    <row r="92" spans="1:24">
      <c r="A92" s="18"/>
      <c r="B92" s="2"/>
      <c r="C92" s="2"/>
      <c r="D92" s="3"/>
      <c r="E92" s="5"/>
      <c r="F92" s="3"/>
      <c r="G92" s="3"/>
      <c r="H92" s="3"/>
      <c r="I92" s="5"/>
      <c r="J92" s="3"/>
      <c r="K92" s="3"/>
      <c r="L92" s="3"/>
      <c r="M92" s="5"/>
      <c r="N92" s="3"/>
      <c r="O92" s="3"/>
      <c r="P92" s="3"/>
      <c r="Q92" s="5"/>
      <c r="R92" s="3"/>
      <c r="S92" s="3"/>
      <c r="T92" s="3"/>
      <c r="U92" s="5"/>
      <c r="V92" s="3"/>
      <c r="W92" s="3"/>
      <c r="X92" s="3"/>
    </row>
    <row r="93" spans="1:24">
      <c r="A93" s="19"/>
      <c r="B93" s="2"/>
      <c r="C93" s="2"/>
      <c r="D93" s="3"/>
      <c r="E93" s="5"/>
      <c r="F93" s="3"/>
      <c r="G93" s="3"/>
      <c r="H93" s="3"/>
      <c r="I93" s="5"/>
      <c r="J93" s="3"/>
      <c r="K93" s="3"/>
      <c r="L93" s="3"/>
      <c r="M93" s="5"/>
      <c r="N93" s="3"/>
      <c r="O93" s="3"/>
      <c r="P93" s="3"/>
      <c r="Q93" s="5"/>
      <c r="R93" s="3"/>
      <c r="S93" s="3"/>
      <c r="T93" s="3"/>
      <c r="U93" s="5"/>
      <c r="V93" s="3"/>
      <c r="W93" s="3"/>
      <c r="X93" s="3"/>
    </row>
    <row r="94" spans="1:24">
      <c r="A94" s="19"/>
      <c r="B94" s="2"/>
      <c r="C94" s="2"/>
      <c r="D94" s="3"/>
      <c r="E94" s="5"/>
      <c r="F94" s="3"/>
      <c r="G94" s="3"/>
      <c r="H94" s="3"/>
      <c r="I94" s="5"/>
      <c r="J94" s="3"/>
      <c r="K94" s="3"/>
      <c r="L94" s="3"/>
      <c r="M94" s="5"/>
      <c r="N94" s="3"/>
      <c r="O94" s="3"/>
      <c r="P94" s="3"/>
      <c r="Q94" s="5"/>
      <c r="R94" s="3"/>
      <c r="S94" s="3"/>
      <c r="T94" s="3"/>
      <c r="U94" s="5"/>
      <c r="V94" s="3"/>
      <c r="W94" s="3"/>
      <c r="X94" s="3"/>
    </row>
    <row r="95" spans="1:24">
      <c r="A95" s="19"/>
      <c r="B95" s="2"/>
      <c r="C95" s="2"/>
      <c r="D95" s="3"/>
      <c r="E95" s="5"/>
      <c r="F95" s="3"/>
      <c r="G95" s="3"/>
      <c r="H95" s="3"/>
      <c r="I95" s="5"/>
      <c r="J95" s="3"/>
      <c r="K95" s="3"/>
      <c r="L95" s="3"/>
      <c r="M95" s="5"/>
      <c r="N95" s="3"/>
      <c r="O95" s="3"/>
      <c r="P95" s="3"/>
      <c r="Q95" s="5"/>
      <c r="R95" s="3"/>
      <c r="S95" s="3"/>
      <c r="T95" s="3"/>
      <c r="U95" s="5"/>
      <c r="V95" s="3"/>
      <c r="W95" s="3"/>
      <c r="X95" s="3"/>
    </row>
    <row r="96" spans="1:24">
      <c r="A96" s="18"/>
      <c r="B96" s="2"/>
      <c r="C96" s="2"/>
      <c r="D96" s="3"/>
      <c r="E96" s="5"/>
      <c r="F96" s="3"/>
      <c r="G96" s="3"/>
      <c r="H96" s="3"/>
      <c r="I96" s="5"/>
      <c r="J96" s="3"/>
      <c r="K96" s="3"/>
      <c r="L96" s="3"/>
      <c r="M96" s="5"/>
      <c r="N96" s="3"/>
      <c r="O96" s="3"/>
      <c r="P96" s="3"/>
      <c r="Q96" s="5"/>
      <c r="R96" s="3"/>
      <c r="S96" s="3"/>
      <c r="T96" s="3"/>
      <c r="U96" s="5"/>
      <c r="V96" s="3"/>
      <c r="W96" s="3"/>
      <c r="X96" s="3"/>
    </row>
    <row r="97" spans="1:24">
      <c r="A97" s="18"/>
      <c r="B97" s="2"/>
      <c r="C97" s="2"/>
      <c r="D97" s="3"/>
      <c r="E97" s="5"/>
      <c r="F97" s="3"/>
      <c r="G97" s="3"/>
      <c r="H97" s="3"/>
      <c r="I97" s="5"/>
      <c r="J97" s="3"/>
      <c r="K97" s="3"/>
      <c r="L97" s="3"/>
      <c r="M97" s="5"/>
      <c r="N97" s="3"/>
      <c r="O97" s="3"/>
      <c r="P97" s="3"/>
      <c r="Q97" s="5"/>
      <c r="R97" s="3"/>
      <c r="S97" s="3"/>
      <c r="T97" s="3"/>
      <c r="U97" s="5"/>
      <c r="V97" s="3"/>
      <c r="W97" s="3"/>
      <c r="X97" s="3"/>
    </row>
    <row r="98" spans="1:24">
      <c r="A98" s="18"/>
      <c r="B98" s="2"/>
      <c r="C98" s="2"/>
      <c r="D98" s="3"/>
      <c r="E98" s="5"/>
      <c r="F98" s="3"/>
      <c r="G98" s="3"/>
      <c r="H98" s="3"/>
      <c r="I98" s="5"/>
      <c r="J98" s="3"/>
      <c r="K98" s="3"/>
      <c r="L98" s="3"/>
      <c r="M98" s="5"/>
      <c r="N98" s="3"/>
      <c r="O98" s="3"/>
      <c r="P98" s="3"/>
      <c r="Q98" s="5"/>
      <c r="R98" s="3"/>
      <c r="S98" s="3"/>
      <c r="T98" s="3"/>
      <c r="U98" s="5"/>
      <c r="V98" s="3"/>
      <c r="W98" s="3"/>
      <c r="X98" s="3"/>
    </row>
    <row r="99" spans="1:24">
      <c r="A99" s="18"/>
      <c r="B99" s="9"/>
      <c r="C99" s="9"/>
      <c r="D99" s="9"/>
      <c r="E99" s="8"/>
      <c r="F99" s="9"/>
      <c r="G99" s="9"/>
      <c r="H99" s="9"/>
      <c r="I99" s="8"/>
      <c r="J99" s="9"/>
      <c r="K99" s="9"/>
      <c r="L99" s="9"/>
      <c r="M99" s="8"/>
      <c r="N99" s="9"/>
      <c r="O99" s="9"/>
      <c r="P99" s="9"/>
      <c r="Q99" s="8"/>
      <c r="R99" s="9"/>
      <c r="S99" s="9"/>
      <c r="T99" s="9"/>
      <c r="U99" s="8"/>
      <c r="V99" s="9"/>
      <c r="W99" s="9"/>
      <c r="X99" s="9"/>
    </row>
    <row r="100" spans="1:24">
      <c r="A100" s="18"/>
      <c r="B100" s="2"/>
      <c r="C100" s="2"/>
      <c r="D100" s="3"/>
      <c r="E100" s="5"/>
      <c r="F100" s="3"/>
      <c r="G100" s="3"/>
      <c r="H100" s="3"/>
      <c r="I100" s="5"/>
      <c r="J100" s="3"/>
      <c r="K100" s="3"/>
      <c r="L100" s="3"/>
      <c r="M100" s="5"/>
      <c r="N100" s="3"/>
      <c r="O100" s="3"/>
      <c r="P100" s="3"/>
      <c r="Q100" s="5"/>
      <c r="R100" s="3"/>
      <c r="S100" s="3"/>
      <c r="T100" s="3"/>
      <c r="U100" s="5"/>
      <c r="V100" s="3"/>
      <c r="W100" s="3"/>
      <c r="X100" s="3"/>
    </row>
    <row r="101" spans="1:24">
      <c r="A101" s="18"/>
      <c r="B101" s="2"/>
      <c r="C101" s="2"/>
      <c r="D101" s="3"/>
      <c r="E101" s="5"/>
      <c r="F101" s="3"/>
      <c r="G101" s="3"/>
      <c r="H101" s="3"/>
      <c r="I101" s="5"/>
      <c r="J101" s="3"/>
      <c r="K101" s="3"/>
      <c r="L101" s="3"/>
      <c r="M101" s="5"/>
      <c r="N101" s="3"/>
      <c r="O101" s="3"/>
      <c r="P101" s="3"/>
      <c r="Q101" s="5"/>
      <c r="R101" s="3"/>
      <c r="S101" s="3"/>
      <c r="T101" s="3"/>
      <c r="U101" s="5"/>
      <c r="V101" s="3"/>
      <c r="W101" s="3"/>
      <c r="X101" s="3"/>
    </row>
    <row r="102" spans="1:24">
      <c r="A102" s="18"/>
      <c r="B102" s="2"/>
      <c r="C102" s="2"/>
      <c r="D102" s="3"/>
      <c r="E102" s="5"/>
      <c r="F102" s="3"/>
      <c r="G102" s="3"/>
      <c r="H102" s="3"/>
      <c r="I102" s="5"/>
      <c r="J102" s="3"/>
      <c r="K102" s="3"/>
      <c r="L102" s="3"/>
      <c r="M102" s="5"/>
      <c r="N102" s="3"/>
      <c r="O102" s="3"/>
      <c r="P102" s="3"/>
      <c r="Q102" s="5"/>
      <c r="R102" s="3"/>
      <c r="S102" s="3"/>
      <c r="T102" s="3"/>
      <c r="U102" s="5"/>
      <c r="V102" s="3"/>
      <c r="W102" s="3"/>
      <c r="X102" s="3"/>
    </row>
    <row r="103" spans="1:24" hidden="1">
      <c r="A103" s="67"/>
      <c r="B103" s="3"/>
      <c r="C103" s="3"/>
      <c r="D103" s="3"/>
      <c r="E103" s="5"/>
      <c r="F103" s="3"/>
      <c r="G103" s="3"/>
      <c r="H103" s="3"/>
      <c r="I103" s="5"/>
      <c r="J103" s="3"/>
      <c r="K103" s="3"/>
      <c r="L103" s="3"/>
      <c r="M103" s="5"/>
      <c r="N103" s="3"/>
      <c r="O103" s="3"/>
      <c r="P103" s="3"/>
      <c r="Q103" s="5"/>
      <c r="R103" s="3"/>
      <c r="S103" s="3"/>
      <c r="T103" s="3"/>
      <c r="U103" s="5"/>
      <c r="V103" s="3"/>
      <c r="W103" s="3"/>
      <c r="X103" s="3"/>
    </row>
    <row r="104" spans="1:24" hidden="1">
      <c r="A104" s="67"/>
      <c r="B104" s="3"/>
      <c r="C104" s="3"/>
      <c r="D104" s="3"/>
      <c r="E104" s="5"/>
      <c r="F104" s="3"/>
      <c r="G104" s="3"/>
      <c r="H104" s="3"/>
      <c r="I104" s="5"/>
      <c r="J104" s="3"/>
      <c r="K104" s="3"/>
      <c r="L104" s="3"/>
      <c r="M104" s="5"/>
      <c r="N104" s="3"/>
      <c r="O104" s="3"/>
      <c r="P104" s="3"/>
      <c r="Q104" s="5"/>
      <c r="R104" s="3"/>
      <c r="S104" s="3"/>
      <c r="T104" s="3"/>
      <c r="U104" s="5"/>
      <c r="V104" s="3"/>
      <c r="W104" s="3"/>
      <c r="X104" s="3"/>
    </row>
    <row r="105" spans="1:24" hidden="1">
      <c r="A105" s="67"/>
      <c r="B105" s="3"/>
      <c r="C105" s="3"/>
      <c r="D105" s="3"/>
      <c r="E105" s="5"/>
      <c r="F105" s="3"/>
      <c r="G105" s="3"/>
      <c r="H105" s="3"/>
      <c r="I105" s="5"/>
      <c r="J105" s="3"/>
      <c r="K105" s="3"/>
      <c r="L105" s="3"/>
      <c r="M105" s="5"/>
      <c r="N105" s="3"/>
      <c r="O105" s="3"/>
      <c r="P105" s="3"/>
      <c r="Q105" s="5"/>
      <c r="R105" s="3"/>
      <c r="S105" s="3"/>
      <c r="T105" s="3"/>
      <c r="U105" s="5"/>
      <c r="V105" s="3"/>
      <c r="W105" s="3"/>
      <c r="X105" s="3"/>
    </row>
    <row r="106" spans="1:24" hidden="1">
      <c r="A106" s="67"/>
      <c r="B106" s="3"/>
      <c r="C106" s="3"/>
      <c r="D106" s="3"/>
      <c r="E106" s="5"/>
      <c r="F106" s="3"/>
      <c r="G106" s="3"/>
      <c r="H106" s="3"/>
      <c r="I106" s="5"/>
      <c r="J106" s="3"/>
      <c r="K106" s="3"/>
      <c r="L106" s="3"/>
      <c r="M106" s="5"/>
      <c r="N106" s="3"/>
      <c r="O106" s="3"/>
      <c r="P106" s="3"/>
      <c r="Q106" s="5"/>
      <c r="R106" s="3"/>
      <c r="S106" s="3"/>
      <c r="T106" s="3"/>
      <c r="U106" s="5"/>
      <c r="V106" s="3"/>
      <c r="W106" s="3"/>
      <c r="X106" s="3"/>
    </row>
    <row r="107" spans="1:24" hidden="1">
      <c r="A107" s="67"/>
      <c r="B107" s="3"/>
      <c r="C107" s="3"/>
      <c r="D107" s="3"/>
      <c r="E107" s="5"/>
      <c r="F107" s="3"/>
      <c r="G107" s="3"/>
      <c r="H107" s="3"/>
      <c r="I107" s="5"/>
      <c r="J107" s="3"/>
      <c r="K107" s="3"/>
      <c r="L107" s="3"/>
      <c r="M107" s="5"/>
      <c r="N107" s="3"/>
      <c r="O107" s="3"/>
      <c r="P107" s="3"/>
      <c r="Q107" s="5"/>
      <c r="R107" s="3"/>
      <c r="S107" s="3"/>
      <c r="T107" s="3"/>
      <c r="U107" s="5"/>
      <c r="V107" s="3"/>
      <c r="W107" s="3"/>
      <c r="X107" s="3"/>
    </row>
    <row r="108" spans="1:24" hidden="1">
      <c r="A108" s="67"/>
      <c r="B108" s="3"/>
      <c r="C108" s="3"/>
      <c r="D108" s="3"/>
      <c r="E108" s="5"/>
      <c r="F108" s="3"/>
      <c r="G108" s="3"/>
      <c r="H108" s="3"/>
      <c r="I108" s="5"/>
      <c r="J108" s="3"/>
      <c r="K108" s="3"/>
      <c r="L108" s="3"/>
      <c r="M108" s="5"/>
      <c r="N108" s="3"/>
      <c r="O108" s="3"/>
      <c r="P108" s="3"/>
      <c r="Q108" s="5"/>
      <c r="R108" s="3"/>
      <c r="S108" s="3"/>
      <c r="T108" s="3"/>
      <c r="U108" s="5"/>
      <c r="V108" s="3"/>
      <c r="W108" s="3"/>
      <c r="X108" s="3"/>
    </row>
    <row r="109" spans="1:24" hidden="1">
      <c r="A109" s="67"/>
      <c r="B109" s="3"/>
      <c r="C109" s="3"/>
      <c r="D109" s="3"/>
      <c r="E109" s="5"/>
      <c r="F109" s="3"/>
      <c r="G109" s="3"/>
      <c r="H109" s="3"/>
      <c r="I109" s="5"/>
      <c r="J109" s="3"/>
      <c r="K109" s="3"/>
      <c r="L109" s="3"/>
      <c r="M109" s="5"/>
      <c r="N109" s="3"/>
      <c r="O109" s="3"/>
      <c r="P109" s="3"/>
      <c r="Q109" s="5"/>
      <c r="R109" s="3"/>
      <c r="S109" s="3"/>
      <c r="T109" s="3"/>
      <c r="U109" s="5"/>
      <c r="V109" s="3"/>
      <c r="W109" s="3"/>
      <c r="X109" s="3"/>
    </row>
    <row r="110" spans="1:24" hidden="1">
      <c r="A110" s="67"/>
      <c r="B110" s="3"/>
      <c r="C110" s="3"/>
      <c r="D110" s="3"/>
      <c r="E110" s="5"/>
      <c r="F110" s="3"/>
      <c r="G110" s="3"/>
      <c r="H110" s="3"/>
      <c r="I110" s="5"/>
      <c r="J110" s="3"/>
      <c r="K110" s="3"/>
      <c r="L110" s="3"/>
      <c r="M110" s="5"/>
      <c r="N110" s="3"/>
      <c r="O110" s="3"/>
      <c r="P110" s="3"/>
      <c r="Q110" s="5"/>
      <c r="R110" s="3"/>
      <c r="S110" s="3"/>
      <c r="T110" s="3"/>
      <c r="U110" s="5"/>
      <c r="V110" s="3"/>
      <c r="W110" s="3"/>
      <c r="X110" s="3"/>
    </row>
    <row r="111" spans="1:24" hidden="1">
      <c r="A111" s="67"/>
      <c r="B111" s="3"/>
      <c r="C111" s="3"/>
      <c r="D111" s="3"/>
      <c r="E111" s="5"/>
      <c r="F111" s="3"/>
      <c r="G111" s="3"/>
      <c r="H111" s="3"/>
      <c r="I111" s="5"/>
      <c r="J111" s="3"/>
      <c r="K111" s="3"/>
      <c r="L111" s="3"/>
      <c r="M111" s="5"/>
      <c r="N111" s="3"/>
      <c r="O111" s="3"/>
      <c r="P111" s="3"/>
      <c r="Q111" s="5"/>
      <c r="R111" s="3"/>
      <c r="S111" s="3"/>
      <c r="T111" s="3"/>
      <c r="U111" s="5"/>
      <c r="V111" s="3"/>
      <c r="W111" s="3"/>
      <c r="X111" s="3"/>
    </row>
    <row r="112" spans="1:24" hidden="1">
      <c r="A112" s="67"/>
      <c r="B112" s="3"/>
      <c r="C112" s="3"/>
      <c r="D112" s="3"/>
      <c r="E112" s="5"/>
      <c r="F112" s="3"/>
      <c r="G112" s="3"/>
      <c r="H112" s="3"/>
      <c r="I112" s="5"/>
      <c r="J112" s="3"/>
      <c r="K112" s="3"/>
      <c r="L112" s="3"/>
      <c r="M112" s="5"/>
      <c r="N112" s="3"/>
      <c r="O112" s="3"/>
      <c r="P112" s="3"/>
      <c r="Q112" s="5"/>
      <c r="R112" s="3"/>
      <c r="S112" s="3"/>
      <c r="T112" s="3"/>
      <c r="U112" s="5"/>
      <c r="V112" s="3"/>
      <c r="W112" s="3"/>
      <c r="X112" s="3"/>
    </row>
    <row r="113" spans="1:24">
      <c r="A113" s="66"/>
      <c r="B113" s="12"/>
      <c r="C113" s="12"/>
      <c r="D113" s="12"/>
      <c r="E113" s="4"/>
      <c r="F113" s="12"/>
      <c r="G113" s="12"/>
      <c r="H113" s="12"/>
      <c r="I113" s="4"/>
      <c r="J113" s="12"/>
      <c r="K113" s="12"/>
      <c r="L113" s="12"/>
      <c r="M113" s="4"/>
      <c r="N113" s="12"/>
      <c r="O113" s="12"/>
      <c r="P113" s="12"/>
      <c r="Q113" s="4"/>
      <c r="R113" s="12"/>
      <c r="S113" s="12"/>
      <c r="T113" s="12"/>
      <c r="U113" s="4"/>
      <c r="V113" s="12"/>
      <c r="W113" s="12"/>
      <c r="X113" s="12"/>
    </row>
    <row r="114" spans="1:24">
      <c r="A114" s="18"/>
      <c r="B114" s="2"/>
      <c r="C114" s="2"/>
      <c r="D114" s="3"/>
      <c r="E114" s="5"/>
      <c r="F114" s="3"/>
      <c r="G114" s="3"/>
      <c r="H114" s="3"/>
      <c r="I114" s="5"/>
      <c r="J114" s="3"/>
      <c r="K114" s="3"/>
      <c r="L114" s="3"/>
      <c r="M114" s="5"/>
      <c r="N114" s="3"/>
      <c r="O114" s="3"/>
      <c r="P114" s="3"/>
      <c r="Q114" s="5"/>
      <c r="R114" s="3"/>
      <c r="S114" s="3"/>
      <c r="T114" s="3"/>
      <c r="U114" s="5"/>
      <c r="V114" s="3"/>
      <c r="W114" s="3"/>
      <c r="X114" s="3"/>
    </row>
    <row r="115" spans="1:24">
      <c r="A115" s="19"/>
      <c r="B115" s="2"/>
      <c r="C115" s="2"/>
      <c r="D115" s="3"/>
      <c r="E115" s="5"/>
      <c r="F115" s="3"/>
      <c r="G115" s="3"/>
      <c r="H115" s="3"/>
      <c r="I115" s="5"/>
      <c r="J115" s="3"/>
      <c r="K115" s="3"/>
      <c r="L115" s="3"/>
      <c r="M115" s="5"/>
      <c r="N115" s="3"/>
      <c r="O115" s="3"/>
      <c r="P115" s="3"/>
      <c r="Q115" s="5"/>
      <c r="R115" s="3"/>
      <c r="S115" s="3"/>
      <c r="T115" s="3"/>
      <c r="U115" s="5"/>
      <c r="V115" s="3"/>
      <c r="W115" s="3"/>
      <c r="X115" s="3"/>
    </row>
    <row r="116" spans="1:24">
      <c r="A116" s="19"/>
      <c r="B116" s="2"/>
      <c r="C116" s="2"/>
      <c r="D116" s="3"/>
      <c r="E116" s="5"/>
      <c r="F116" s="3"/>
      <c r="G116" s="3"/>
      <c r="H116" s="3"/>
      <c r="I116" s="5"/>
      <c r="J116" s="3"/>
      <c r="K116" s="3"/>
      <c r="L116" s="3"/>
      <c r="M116" s="5"/>
      <c r="N116" s="3"/>
      <c r="O116" s="3"/>
      <c r="P116" s="3"/>
      <c r="Q116" s="5"/>
      <c r="R116" s="3"/>
      <c r="S116" s="3"/>
      <c r="T116" s="3"/>
      <c r="U116" s="5"/>
      <c r="V116" s="3"/>
      <c r="W116" s="3"/>
      <c r="X116" s="3"/>
    </row>
    <row r="117" spans="1:24">
      <c r="A117" s="19"/>
      <c r="B117" s="2"/>
      <c r="C117" s="2"/>
      <c r="D117" s="3"/>
      <c r="E117" s="5"/>
      <c r="F117" s="3"/>
      <c r="G117" s="3"/>
      <c r="H117" s="3"/>
      <c r="I117" s="5"/>
      <c r="J117" s="3"/>
      <c r="K117" s="3"/>
      <c r="L117" s="3"/>
      <c r="M117" s="5"/>
      <c r="N117" s="3"/>
      <c r="O117" s="3"/>
      <c r="P117" s="3"/>
      <c r="Q117" s="5"/>
      <c r="R117" s="3"/>
      <c r="S117" s="3"/>
      <c r="T117" s="3"/>
      <c r="U117" s="5"/>
      <c r="V117" s="3"/>
      <c r="W117" s="3"/>
      <c r="X117" s="3"/>
    </row>
    <row r="118" spans="1:24">
      <c r="A118" s="18"/>
      <c r="B118" s="2"/>
      <c r="C118" s="2"/>
      <c r="D118" s="3"/>
      <c r="E118" s="5"/>
      <c r="F118" s="3"/>
      <c r="G118" s="3"/>
      <c r="H118" s="3"/>
      <c r="I118" s="5"/>
      <c r="J118" s="3"/>
      <c r="K118" s="3"/>
      <c r="L118" s="3"/>
      <c r="M118" s="5"/>
      <c r="N118" s="3"/>
      <c r="O118" s="3"/>
      <c r="P118" s="3"/>
      <c r="Q118" s="5"/>
      <c r="R118" s="3"/>
      <c r="S118" s="3"/>
      <c r="T118" s="3"/>
      <c r="U118" s="5"/>
      <c r="V118" s="3"/>
      <c r="W118" s="3"/>
      <c r="X118" s="3"/>
    </row>
    <row r="119" spans="1:24">
      <c r="A119" s="18"/>
      <c r="B119" s="2"/>
      <c r="C119" s="2"/>
      <c r="D119" s="3"/>
      <c r="E119" s="5"/>
      <c r="F119" s="3"/>
      <c r="G119" s="3"/>
      <c r="H119" s="3"/>
      <c r="I119" s="5"/>
      <c r="J119" s="3"/>
      <c r="K119" s="3"/>
      <c r="L119" s="3"/>
      <c r="M119" s="5"/>
      <c r="N119" s="3"/>
      <c r="O119" s="3"/>
      <c r="P119" s="3"/>
      <c r="Q119" s="5"/>
      <c r="R119" s="3"/>
      <c r="S119" s="3"/>
      <c r="T119" s="3"/>
      <c r="U119" s="5"/>
      <c r="V119" s="3"/>
      <c r="W119" s="3"/>
      <c r="X119" s="3"/>
    </row>
    <row r="120" spans="1:24">
      <c r="A120" s="18"/>
      <c r="B120" s="2"/>
      <c r="C120" s="2"/>
      <c r="D120" s="3"/>
      <c r="E120" s="5"/>
      <c r="F120" s="3"/>
      <c r="G120" s="3"/>
      <c r="H120" s="3"/>
      <c r="I120" s="5"/>
      <c r="J120" s="3"/>
      <c r="K120" s="3"/>
      <c r="L120" s="3"/>
      <c r="M120" s="5"/>
      <c r="N120" s="3"/>
      <c r="O120" s="3"/>
      <c r="P120" s="3"/>
      <c r="Q120" s="5"/>
      <c r="R120" s="3"/>
      <c r="S120" s="3"/>
      <c r="T120" s="3"/>
      <c r="U120" s="5"/>
      <c r="V120" s="3"/>
      <c r="W120" s="3"/>
      <c r="X120" s="3"/>
    </row>
    <row r="121" spans="1:24">
      <c r="A121" s="18"/>
      <c r="B121" s="9"/>
      <c r="C121" s="9"/>
      <c r="D121" s="9"/>
      <c r="E121" s="8"/>
      <c r="F121" s="9"/>
      <c r="G121" s="9"/>
      <c r="H121" s="9"/>
      <c r="I121" s="8"/>
      <c r="J121" s="9"/>
      <c r="K121" s="9"/>
      <c r="L121" s="9"/>
      <c r="M121" s="8"/>
      <c r="N121" s="9"/>
      <c r="O121" s="9"/>
      <c r="P121" s="9"/>
      <c r="Q121" s="8"/>
      <c r="R121" s="9"/>
      <c r="S121" s="9"/>
      <c r="T121" s="9"/>
      <c r="U121" s="8"/>
      <c r="V121" s="9"/>
      <c r="W121" s="9"/>
      <c r="X121" s="9"/>
    </row>
    <row r="122" spans="1:24">
      <c r="A122" s="18"/>
      <c r="B122" s="2"/>
      <c r="C122" s="2"/>
      <c r="D122" s="3"/>
      <c r="E122" s="5"/>
      <c r="F122" s="3"/>
      <c r="G122" s="3"/>
      <c r="H122" s="3"/>
      <c r="I122" s="5"/>
      <c r="J122" s="3"/>
      <c r="K122" s="3"/>
      <c r="L122" s="3"/>
      <c r="M122" s="5"/>
      <c r="N122" s="3"/>
      <c r="O122" s="3"/>
      <c r="P122" s="3"/>
      <c r="Q122" s="5"/>
      <c r="R122" s="3"/>
      <c r="S122" s="3"/>
      <c r="T122" s="3"/>
      <c r="U122" s="5"/>
      <c r="V122" s="3"/>
      <c r="W122" s="3"/>
      <c r="X122" s="3"/>
    </row>
    <row r="123" spans="1:24">
      <c r="A123" s="18"/>
      <c r="B123" s="2"/>
      <c r="C123" s="2"/>
      <c r="D123" s="3"/>
      <c r="E123" s="5"/>
      <c r="F123" s="3"/>
      <c r="G123" s="3"/>
      <c r="H123" s="3"/>
      <c r="I123" s="5"/>
      <c r="J123" s="3"/>
      <c r="K123" s="3"/>
      <c r="L123" s="3"/>
      <c r="M123" s="5"/>
      <c r="N123" s="3"/>
      <c r="O123" s="3"/>
      <c r="P123" s="3"/>
      <c r="Q123" s="5"/>
      <c r="R123" s="3"/>
      <c r="S123" s="3"/>
      <c r="T123" s="3"/>
      <c r="U123" s="5"/>
      <c r="V123" s="3"/>
      <c r="W123" s="3"/>
      <c r="X123" s="3"/>
    </row>
    <row r="124" spans="1:24">
      <c r="A124" s="18"/>
      <c r="B124" s="2"/>
      <c r="C124" s="2"/>
      <c r="D124" s="3"/>
      <c r="E124" s="5"/>
      <c r="F124" s="3"/>
      <c r="G124" s="3"/>
      <c r="H124" s="3"/>
      <c r="I124" s="5"/>
      <c r="J124" s="3"/>
      <c r="K124" s="3"/>
      <c r="L124" s="3"/>
      <c r="M124" s="5"/>
      <c r="N124" s="3"/>
      <c r="O124" s="3"/>
      <c r="P124" s="3"/>
      <c r="Q124" s="5"/>
      <c r="R124" s="3"/>
      <c r="S124" s="3"/>
      <c r="T124" s="3"/>
      <c r="U124" s="5"/>
      <c r="V124" s="3"/>
      <c r="W124" s="3"/>
      <c r="X124" s="3"/>
    </row>
    <row r="125" spans="1:24" hidden="1">
      <c r="A125" s="67"/>
      <c r="B125" s="3"/>
      <c r="C125" s="3"/>
      <c r="D125" s="3"/>
      <c r="E125" s="5"/>
      <c r="F125" s="3"/>
      <c r="G125" s="3"/>
      <c r="H125" s="3"/>
      <c r="I125" s="5"/>
      <c r="J125" s="3"/>
      <c r="K125" s="3"/>
      <c r="L125" s="3"/>
      <c r="M125" s="5"/>
      <c r="N125" s="3"/>
      <c r="O125" s="3"/>
      <c r="P125" s="3"/>
      <c r="Q125" s="5"/>
      <c r="R125" s="3"/>
      <c r="S125" s="3"/>
      <c r="T125" s="3"/>
      <c r="U125" s="5"/>
      <c r="V125" s="3"/>
      <c r="W125" s="3"/>
      <c r="X125" s="3"/>
    </row>
    <row r="126" spans="1:24" hidden="1">
      <c r="A126" s="67"/>
      <c r="B126" s="3"/>
      <c r="C126" s="3"/>
      <c r="D126" s="3"/>
      <c r="E126" s="5"/>
      <c r="F126" s="3"/>
      <c r="G126" s="3"/>
      <c r="H126" s="3"/>
      <c r="I126" s="5"/>
      <c r="J126" s="3"/>
      <c r="K126" s="3"/>
      <c r="L126" s="3"/>
      <c r="M126" s="5"/>
      <c r="N126" s="3"/>
      <c r="O126" s="3"/>
      <c r="P126" s="3"/>
      <c r="Q126" s="5"/>
      <c r="R126" s="3"/>
      <c r="S126" s="3"/>
      <c r="T126" s="3"/>
      <c r="U126" s="5"/>
      <c r="V126" s="3"/>
      <c r="W126" s="3"/>
      <c r="X126" s="3"/>
    </row>
    <row r="127" spans="1:24" hidden="1">
      <c r="A127" s="67"/>
      <c r="B127" s="3"/>
      <c r="C127" s="3"/>
      <c r="D127" s="3"/>
      <c r="E127" s="5"/>
      <c r="F127" s="3"/>
      <c r="G127" s="3"/>
      <c r="H127" s="3"/>
      <c r="I127" s="5"/>
      <c r="J127" s="3"/>
      <c r="K127" s="3"/>
      <c r="L127" s="3"/>
      <c r="M127" s="5"/>
      <c r="N127" s="3"/>
      <c r="O127" s="3"/>
      <c r="P127" s="3"/>
      <c r="Q127" s="5"/>
      <c r="R127" s="3"/>
      <c r="S127" s="3"/>
      <c r="T127" s="3"/>
      <c r="U127" s="5"/>
      <c r="V127" s="3"/>
      <c r="W127" s="3"/>
      <c r="X127" s="3"/>
    </row>
    <row r="128" spans="1:24" hidden="1">
      <c r="A128" s="67"/>
      <c r="B128" s="3"/>
      <c r="C128" s="3"/>
      <c r="D128" s="3"/>
      <c r="E128" s="5"/>
      <c r="F128" s="3"/>
      <c r="G128" s="3"/>
      <c r="H128" s="3"/>
      <c r="I128" s="5"/>
      <c r="J128" s="3"/>
      <c r="K128" s="3"/>
      <c r="L128" s="3"/>
      <c r="M128" s="5"/>
      <c r="N128" s="3"/>
      <c r="O128" s="3"/>
      <c r="P128" s="3"/>
      <c r="Q128" s="5"/>
      <c r="R128" s="3"/>
      <c r="S128" s="3"/>
      <c r="T128" s="3"/>
      <c r="U128" s="5"/>
      <c r="V128" s="3"/>
      <c r="W128" s="3"/>
      <c r="X128" s="3"/>
    </row>
    <row r="129" spans="1:24" hidden="1">
      <c r="A129" s="67"/>
      <c r="B129" s="3"/>
      <c r="C129" s="3"/>
      <c r="D129" s="3"/>
      <c r="E129" s="5"/>
      <c r="F129" s="3"/>
      <c r="G129" s="3"/>
      <c r="H129" s="3"/>
      <c r="I129" s="5"/>
      <c r="J129" s="3"/>
      <c r="K129" s="3"/>
      <c r="L129" s="3"/>
      <c r="M129" s="5"/>
      <c r="N129" s="3"/>
      <c r="O129" s="3"/>
      <c r="P129" s="3"/>
      <c r="Q129" s="5"/>
      <c r="R129" s="3"/>
      <c r="S129" s="3"/>
      <c r="T129" s="3"/>
      <c r="U129" s="5"/>
      <c r="V129" s="3"/>
      <c r="W129" s="3"/>
      <c r="X129" s="3"/>
    </row>
    <row r="130" spans="1:24" hidden="1">
      <c r="A130" s="67"/>
      <c r="B130" s="3"/>
      <c r="C130" s="3"/>
      <c r="D130" s="3"/>
      <c r="E130" s="5"/>
      <c r="F130" s="3"/>
      <c r="G130" s="3"/>
      <c r="H130" s="3"/>
      <c r="I130" s="5"/>
      <c r="J130" s="3"/>
      <c r="K130" s="3"/>
      <c r="L130" s="3"/>
      <c r="M130" s="5"/>
      <c r="N130" s="3"/>
      <c r="O130" s="3"/>
      <c r="P130" s="3"/>
      <c r="Q130" s="5"/>
      <c r="R130" s="3"/>
      <c r="S130" s="3"/>
      <c r="T130" s="3"/>
      <c r="U130" s="5"/>
      <c r="V130" s="3"/>
      <c r="W130" s="3"/>
      <c r="X130" s="3"/>
    </row>
    <row r="131" spans="1:24" hidden="1">
      <c r="A131" s="67"/>
      <c r="B131" s="3"/>
      <c r="C131" s="3"/>
      <c r="D131" s="3"/>
      <c r="E131" s="5"/>
      <c r="F131" s="3"/>
      <c r="G131" s="3"/>
      <c r="H131" s="3"/>
      <c r="I131" s="5"/>
      <c r="J131" s="3"/>
      <c r="K131" s="3"/>
      <c r="L131" s="3"/>
      <c r="M131" s="5"/>
      <c r="N131" s="3"/>
      <c r="O131" s="3"/>
      <c r="P131" s="3"/>
      <c r="Q131" s="5"/>
      <c r="R131" s="3"/>
      <c r="S131" s="3"/>
      <c r="T131" s="3"/>
      <c r="U131" s="5"/>
      <c r="V131" s="3"/>
      <c r="W131" s="3"/>
      <c r="X131" s="3"/>
    </row>
    <row r="132" spans="1:24" hidden="1">
      <c r="A132" s="67"/>
      <c r="B132" s="3"/>
      <c r="C132" s="3"/>
      <c r="D132" s="3"/>
      <c r="E132" s="5"/>
      <c r="F132" s="3"/>
      <c r="G132" s="3"/>
      <c r="H132" s="3"/>
      <c r="I132" s="5"/>
      <c r="J132" s="3"/>
      <c r="K132" s="3"/>
      <c r="L132" s="3"/>
      <c r="M132" s="5"/>
      <c r="N132" s="3"/>
      <c r="O132" s="3"/>
      <c r="P132" s="3"/>
      <c r="Q132" s="5"/>
      <c r="R132" s="3"/>
      <c r="S132" s="3"/>
      <c r="T132" s="3"/>
      <c r="U132" s="5"/>
      <c r="V132" s="3"/>
      <c r="W132" s="3"/>
      <c r="X132" s="3"/>
    </row>
    <row r="133" spans="1:24" hidden="1">
      <c r="A133" s="67"/>
      <c r="B133" s="3"/>
      <c r="C133" s="3"/>
      <c r="D133" s="3"/>
      <c r="E133" s="5"/>
      <c r="F133" s="3"/>
      <c r="G133" s="3"/>
      <c r="H133" s="3"/>
      <c r="I133" s="5"/>
      <c r="J133" s="3"/>
      <c r="K133" s="3"/>
      <c r="L133" s="3"/>
      <c r="M133" s="5"/>
      <c r="N133" s="3"/>
      <c r="O133" s="3"/>
      <c r="P133" s="3"/>
      <c r="Q133" s="5"/>
      <c r="R133" s="3"/>
      <c r="S133" s="3"/>
      <c r="T133" s="3"/>
      <c r="U133" s="5"/>
      <c r="V133" s="3"/>
      <c r="W133" s="3"/>
      <c r="X133" s="3"/>
    </row>
    <row r="134" spans="1:24" hidden="1">
      <c r="A134" s="67"/>
      <c r="B134" s="3"/>
      <c r="C134" s="3"/>
      <c r="D134" s="3"/>
      <c r="E134" s="5"/>
      <c r="F134" s="3"/>
      <c r="G134" s="3"/>
      <c r="H134" s="3"/>
      <c r="I134" s="5"/>
      <c r="J134" s="3"/>
      <c r="K134" s="3"/>
      <c r="L134" s="3"/>
      <c r="M134" s="5"/>
      <c r="N134" s="3"/>
      <c r="O134" s="3"/>
      <c r="P134" s="3"/>
      <c r="Q134" s="5"/>
      <c r="R134" s="3"/>
      <c r="S134" s="3"/>
      <c r="T134" s="3"/>
      <c r="U134" s="5"/>
      <c r="V134" s="3"/>
      <c r="W134" s="3"/>
      <c r="X134" s="3"/>
    </row>
    <row r="135" spans="1:24">
      <c r="A135" s="66"/>
      <c r="B135" s="12"/>
      <c r="C135" s="12"/>
      <c r="D135" s="12"/>
      <c r="E135" s="4"/>
      <c r="F135" s="12"/>
      <c r="G135" s="12"/>
      <c r="H135" s="12"/>
      <c r="I135" s="4"/>
      <c r="J135" s="12"/>
      <c r="K135" s="12"/>
      <c r="L135" s="12"/>
      <c r="M135" s="4"/>
      <c r="N135" s="12"/>
      <c r="O135" s="12"/>
      <c r="P135" s="12"/>
      <c r="Q135" s="4"/>
      <c r="R135" s="12"/>
      <c r="S135" s="12"/>
      <c r="T135" s="12"/>
      <c r="U135" s="4"/>
      <c r="V135" s="12"/>
      <c r="W135" s="12"/>
      <c r="X135" s="12"/>
    </row>
    <row r="136" spans="1:24">
      <c r="A136" s="18"/>
      <c r="B136" s="2"/>
      <c r="C136" s="2"/>
      <c r="D136" s="3"/>
      <c r="E136" s="5"/>
      <c r="F136" s="3"/>
      <c r="G136" s="3"/>
      <c r="H136" s="3"/>
      <c r="I136" s="5"/>
      <c r="J136" s="3"/>
      <c r="K136" s="3"/>
      <c r="L136" s="3"/>
      <c r="M136" s="5"/>
      <c r="N136" s="3"/>
      <c r="O136" s="3"/>
      <c r="P136" s="3"/>
      <c r="Q136" s="5"/>
      <c r="R136" s="3"/>
      <c r="S136" s="3"/>
      <c r="T136" s="3"/>
      <c r="U136" s="5"/>
      <c r="V136" s="3"/>
      <c r="W136" s="3"/>
      <c r="X136" s="3"/>
    </row>
    <row r="137" spans="1:24">
      <c r="A137" s="19"/>
      <c r="B137" s="2"/>
      <c r="C137" s="2"/>
      <c r="D137" s="3"/>
      <c r="E137" s="5"/>
      <c r="F137" s="3"/>
      <c r="G137" s="3"/>
      <c r="H137" s="3"/>
      <c r="I137" s="5"/>
      <c r="J137" s="3"/>
      <c r="K137" s="3"/>
      <c r="L137" s="3"/>
      <c r="M137" s="5"/>
      <c r="N137" s="3"/>
      <c r="O137" s="3"/>
      <c r="P137" s="3"/>
      <c r="Q137" s="5"/>
      <c r="R137" s="3"/>
      <c r="S137" s="3"/>
      <c r="T137" s="3"/>
      <c r="U137" s="5"/>
      <c r="V137" s="3"/>
      <c r="W137" s="3"/>
      <c r="X137" s="3"/>
    </row>
    <row r="138" spans="1:24">
      <c r="A138" s="19"/>
      <c r="B138" s="2"/>
      <c r="C138" s="2"/>
      <c r="D138" s="3"/>
      <c r="E138" s="5"/>
      <c r="F138" s="3"/>
      <c r="G138" s="3"/>
      <c r="H138" s="3"/>
      <c r="I138" s="5"/>
      <c r="J138" s="3"/>
      <c r="K138" s="3"/>
      <c r="L138" s="3"/>
      <c r="M138" s="5"/>
      <c r="N138" s="3"/>
      <c r="O138" s="3"/>
      <c r="P138" s="3"/>
      <c r="Q138" s="5"/>
      <c r="R138" s="3"/>
      <c r="S138" s="3"/>
      <c r="T138" s="3"/>
      <c r="U138" s="5"/>
      <c r="V138" s="3"/>
      <c r="W138" s="3"/>
      <c r="X138" s="3"/>
    </row>
    <row r="139" spans="1:24">
      <c r="A139" s="19"/>
      <c r="B139" s="2"/>
      <c r="C139" s="2"/>
      <c r="D139" s="3"/>
      <c r="E139" s="5"/>
      <c r="F139" s="3"/>
      <c r="G139" s="3"/>
      <c r="H139" s="3"/>
      <c r="I139" s="5"/>
      <c r="J139" s="3"/>
      <c r="K139" s="3"/>
      <c r="L139" s="3"/>
      <c r="M139" s="5"/>
      <c r="N139" s="3"/>
      <c r="O139" s="3"/>
      <c r="P139" s="3"/>
      <c r="Q139" s="5"/>
      <c r="R139" s="3"/>
      <c r="S139" s="3"/>
      <c r="T139" s="3"/>
      <c r="U139" s="5"/>
      <c r="V139" s="3"/>
      <c r="W139" s="3"/>
      <c r="X139" s="3"/>
    </row>
    <row r="140" spans="1:24">
      <c r="A140" s="18"/>
      <c r="B140" s="2"/>
      <c r="C140" s="2"/>
      <c r="D140" s="3"/>
      <c r="E140" s="5"/>
      <c r="F140" s="3"/>
      <c r="G140" s="3"/>
      <c r="H140" s="3"/>
      <c r="I140" s="5"/>
      <c r="J140" s="3"/>
      <c r="K140" s="3"/>
      <c r="L140" s="3"/>
      <c r="M140" s="5"/>
      <c r="N140" s="3"/>
      <c r="O140" s="3"/>
      <c r="P140" s="3"/>
      <c r="Q140" s="5"/>
      <c r="R140" s="3"/>
      <c r="S140" s="3"/>
      <c r="T140" s="3"/>
      <c r="U140" s="5"/>
      <c r="V140" s="3"/>
      <c r="W140" s="3"/>
      <c r="X140" s="3"/>
    </row>
    <row r="141" spans="1:24">
      <c r="A141" s="18"/>
      <c r="B141" s="2"/>
      <c r="C141" s="2"/>
      <c r="D141" s="3"/>
      <c r="E141" s="5"/>
      <c r="F141" s="3"/>
      <c r="G141" s="3"/>
      <c r="H141" s="3"/>
      <c r="I141" s="5"/>
      <c r="J141" s="3"/>
      <c r="K141" s="3"/>
      <c r="L141" s="3"/>
      <c r="M141" s="5"/>
      <c r="N141" s="3"/>
      <c r="O141" s="3"/>
      <c r="P141" s="3"/>
      <c r="Q141" s="5"/>
      <c r="R141" s="3"/>
      <c r="S141" s="3"/>
      <c r="T141" s="3"/>
      <c r="U141" s="5"/>
      <c r="V141" s="3"/>
      <c r="W141" s="3"/>
      <c r="X141" s="3"/>
    </row>
    <row r="142" spans="1:24">
      <c r="A142" s="18"/>
      <c r="B142" s="2"/>
      <c r="C142" s="2"/>
      <c r="D142" s="3"/>
      <c r="E142" s="5"/>
      <c r="F142" s="3"/>
      <c r="G142" s="3"/>
      <c r="H142" s="3"/>
      <c r="I142" s="5"/>
      <c r="J142" s="3"/>
      <c r="K142" s="3"/>
      <c r="L142" s="3"/>
      <c r="M142" s="5"/>
      <c r="N142" s="3"/>
      <c r="O142" s="3"/>
      <c r="P142" s="3"/>
      <c r="Q142" s="5"/>
      <c r="R142" s="3"/>
      <c r="S142" s="3"/>
      <c r="T142" s="3"/>
      <c r="U142" s="5"/>
      <c r="V142" s="3"/>
      <c r="W142" s="3"/>
      <c r="X142" s="3"/>
    </row>
    <row r="143" spans="1:24">
      <c r="A143" s="18"/>
      <c r="B143" s="9"/>
      <c r="C143" s="9"/>
      <c r="D143" s="9"/>
      <c r="E143" s="8"/>
      <c r="F143" s="9"/>
      <c r="G143" s="9"/>
      <c r="H143" s="9"/>
      <c r="I143" s="8"/>
      <c r="J143" s="9"/>
      <c r="K143" s="9"/>
      <c r="L143" s="9"/>
      <c r="M143" s="8"/>
      <c r="N143" s="9"/>
      <c r="O143" s="9"/>
      <c r="P143" s="9"/>
      <c r="Q143" s="8"/>
      <c r="R143" s="9"/>
      <c r="S143" s="9"/>
      <c r="T143" s="9"/>
      <c r="U143" s="8"/>
      <c r="V143" s="9"/>
      <c r="W143" s="9"/>
      <c r="X143" s="9"/>
    </row>
    <row r="144" spans="1:24">
      <c r="A144" s="18"/>
      <c r="B144" s="2"/>
      <c r="C144" s="2"/>
      <c r="D144" s="3"/>
      <c r="E144" s="5"/>
      <c r="F144" s="3"/>
      <c r="G144" s="3"/>
      <c r="H144" s="3"/>
      <c r="I144" s="5"/>
      <c r="J144" s="3"/>
      <c r="K144" s="3"/>
      <c r="L144" s="3"/>
      <c r="M144" s="5"/>
      <c r="N144" s="3"/>
      <c r="O144" s="3"/>
      <c r="P144" s="3"/>
      <c r="Q144" s="5"/>
      <c r="R144" s="3"/>
      <c r="S144" s="3"/>
      <c r="T144" s="3"/>
      <c r="U144" s="5"/>
      <c r="V144" s="3"/>
      <c r="W144" s="3"/>
      <c r="X144" s="3"/>
    </row>
    <row r="145" spans="1:24">
      <c r="A145" s="18"/>
      <c r="B145" s="2"/>
      <c r="C145" s="2"/>
      <c r="D145" s="3"/>
      <c r="E145" s="5"/>
      <c r="F145" s="3"/>
      <c r="G145" s="3"/>
      <c r="H145" s="3"/>
      <c r="I145" s="5"/>
      <c r="J145" s="3"/>
      <c r="K145" s="3"/>
      <c r="L145" s="3"/>
      <c r="M145" s="5"/>
      <c r="N145" s="3"/>
      <c r="O145" s="3"/>
      <c r="P145" s="3"/>
      <c r="Q145" s="5"/>
      <c r="R145" s="3"/>
      <c r="S145" s="3"/>
      <c r="T145" s="3"/>
      <c r="U145" s="5"/>
      <c r="V145" s="3"/>
      <c r="W145" s="3"/>
      <c r="X145" s="3"/>
    </row>
    <row r="146" spans="1:24">
      <c r="A146" s="18"/>
      <c r="B146" s="3"/>
      <c r="C146" s="3"/>
      <c r="D146" s="3"/>
      <c r="E146" s="5"/>
      <c r="F146" s="3"/>
      <c r="G146" s="3"/>
      <c r="H146" s="3"/>
      <c r="I146" s="5"/>
      <c r="J146" s="3"/>
      <c r="K146" s="3"/>
      <c r="L146" s="3"/>
      <c r="M146" s="5"/>
      <c r="N146" s="3"/>
      <c r="O146" s="3"/>
      <c r="P146" s="3"/>
      <c r="Q146" s="5"/>
      <c r="R146" s="3"/>
      <c r="S146" s="3"/>
      <c r="T146" s="3"/>
      <c r="U146" s="5"/>
      <c r="V146" s="3"/>
      <c r="W146" s="3"/>
      <c r="X146" s="3"/>
    </row>
    <row r="147" spans="1:24">
      <c r="A147" s="18"/>
      <c r="B147" s="3"/>
      <c r="C147" s="3"/>
      <c r="D147" s="3"/>
      <c r="E147" s="5"/>
      <c r="F147" s="3"/>
      <c r="G147" s="3"/>
      <c r="H147" s="3"/>
      <c r="I147" s="5"/>
      <c r="J147" s="3"/>
      <c r="K147" s="3"/>
      <c r="L147" s="3"/>
      <c r="M147" s="5"/>
      <c r="N147" s="3"/>
      <c r="O147" s="3"/>
      <c r="P147" s="3"/>
      <c r="Q147" s="5"/>
      <c r="R147" s="3"/>
      <c r="S147" s="3"/>
      <c r="T147" s="3"/>
      <c r="U147" s="5"/>
      <c r="V147" s="3"/>
      <c r="W147" s="3"/>
      <c r="X147" s="3"/>
    </row>
    <row r="148" spans="1:24" hidden="1">
      <c r="A148" s="67"/>
      <c r="B148" s="3"/>
      <c r="C148" s="3"/>
      <c r="D148" s="3"/>
      <c r="E148" s="5"/>
      <c r="F148" s="3"/>
      <c r="G148" s="3"/>
      <c r="H148" s="3"/>
      <c r="I148" s="5"/>
      <c r="J148" s="3"/>
      <c r="K148" s="3"/>
      <c r="L148" s="3"/>
      <c r="M148" s="5"/>
      <c r="N148" s="3"/>
      <c r="O148" s="3"/>
      <c r="P148" s="3"/>
      <c r="Q148" s="5"/>
      <c r="R148" s="3"/>
      <c r="S148" s="3"/>
      <c r="T148" s="3"/>
      <c r="U148" s="5"/>
      <c r="V148" s="3"/>
      <c r="W148" s="3"/>
      <c r="X148" s="3"/>
    </row>
    <row r="149" spans="1:24" hidden="1">
      <c r="A149" s="67"/>
      <c r="B149" s="3"/>
      <c r="C149" s="3"/>
      <c r="D149" s="3"/>
      <c r="E149" s="5"/>
      <c r="F149" s="3"/>
      <c r="G149" s="3"/>
      <c r="H149" s="3"/>
      <c r="I149" s="5"/>
      <c r="J149" s="3"/>
      <c r="K149" s="3"/>
      <c r="L149" s="3"/>
      <c r="M149" s="5"/>
      <c r="N149" s="3"/>
      <c r="O149" s="3"/>
      <c r="P149" s="3"/>
      <c r="Q149" s="5"/>
      <c r="R149" s="3"/>
      <c r="S149" s="3"/>
      <c r="T149" s="3"/>
      <c r="U149" s="5"/>
      <c r="V149" s="3"/>
      <c r="W149" s="3"/>
      <c r="X149" s="3"/>
    </row>
    <row r="150" spans="1:24" hidden="1">
      <c r="A150" s="67"/>
      <c r="B150" s="3"/>
      <c r="C150" s="3"/>
      <c r="D150" s="3"/>
      <c r="E150" s="5"/>
      <c r="F150" s="3"/>
      <c r="G150" s="3"/>
      <c r="H150" s="3"/>
      <c r="I150" s="5"/>
      <c r="J150" s="3"/>
      <c r="K150" s="3"/>
      <c r="L150" s="3"/>
      <c r="M150" s="5"/>
      <c r="N150" s="3"/>
      <c r="O150" s="3"/>
      <c r="P150" s="3"/>
      <c r="Q150" s="5"/>
      <c r="R150" s="3"/>
      <c r="S150" s="3"/>
      <c r="T150" s="3"/>
      <c r="U150" s="5"/>
      <c r="V150" s="3"/>
      <c r="W150" s="3"/>
      <c r="X150" s="3"/>
    </row>
    <row r="151" spans="1:24" hidden="1">
      <c r="A151" s="67"/>
      <c r="B151" s="3"/>
      <c r="C151" s="3"/>
      <c r="D151" s="3"/>
      <c r="E151" s="5"/>
      <c r="F151" s="3"/>
      <c r="G151" s="3"/>
      <c r="H151" s="3"/>
      <c r="I151" s="5"/>
      <c r="J151" s="3"/>
      <c r="K151" s="3"/>
      <c r="L151" s="3"/>
      <c r="M151" s="5"/>
      <c r="N151" s="3"/>
      <c r="O151" s="3"/>
      <c r="P151" s="3"/>
      <c r="Q151" s="5"/>
      <c r="R151" s="3"/>
      <c r="S151" s="3"/>
      <c r="T151" s="3"/>
      <c r="U151" s="5"/>
      <c r="V151" s="3"/>
      <c r="W151" s="3"/>
      <c r="X151" s="3"/>
    </row>
    <row r="152" spans="1:24" hidden="1">
      <c r="A152" s="67"/>
      <c r="B152" s="3"/>
      <c r="C152" s="3"/>
      <c r="D152" s="3"/>
      <c r="E152" s="5"/>
      <c r="F152" s="3"/>
      <c r="G152" s="3"/>
      <c r="H152" s="3"/>
      <c r="I152" s="5"/>
      <c r="J152" s="3"/>
      <c r="K152" s="3"/>
      <c r="L152" s="3"/>
      <c r="M152" s="5"/>
      <c r="N152" s="3"/>
      <c r="O152" s="3"/>
      <c r="P152" s="3"/>
      <c r="Q152" s="5"/>
      <c r="R152" s="3"/>
      <c r="S152" s="3"/>
      <c r="T152" s="3"/>
      <c r="U152" s="5"/>
      <c r="V152" s="3"/>
      <c r="W152" s="3"/>
      <c r="X152" s="3"/>
    </row>
    <row r="153" spans="1:24" hidden="1">
      <c r="A153" s="67"/>
      <c r="B153" s="3"/>
      <c r="C153" s="3"/>
      <c r="D153" s="3"/>
      <c r="E153" s="5"/>
      <c r="F153" s="3"/>
      <c r="G153" s="3"/>
      <c r="H153" s="3"/>
      <c r="I153" s="5"/>
      <c r="J153" s="3"/>
      <c r="K153" s="3"/>
      <c r="L153" s="3"/>
      <c r="M153" s="5"/>
      <c r="N153" s="3"/>
      <c r="O153" s="3"/>
      <c r="P153" s="3"/>
      <c r="Q153" s="5"/>
      <c r="R153" s="3"/>
      <c r="S153" s="3"/>
      <c r="T153" s="3"/>
      <c r="U153" s="5"/>
      <c r="V153" s="3"/>
      <c r="W153" s="3"/>
      <c r="X153" s="3"/>
    </row>
    <row r="154" spans="1:24" hidden="1">
      <c r="A154" s="67"/>
      <c r="B154" s="3"/>
      <c r="C154" s="3"/>
      <c r="D154" s="3"/>
      <c r="E154" s="5"/>
      <c r="F154" s="3"/>
      <c r="G154" s="3"/>
      <c r="H154" s="3"/>
      <c r="I154" s="5"/>
      <c r="J154" s="3"/>
      <c r="K154" s="3"/>
      <c r="L154" s="3"/>
      <c r="M154" s="5"/>
      <c r="N154" s="3"/>
      <c r="O154" s="3"/>
      <c r="P154" s="3"/>
      <c r="Q154" s="5"/>
      <c r="R154" s="3"/>
      <c r="S154" s="3"/>
      <c r="T154" s="3"/>
      <c r="U154" s="5"/>
      <c r="V154" s="3"/>
      <c r="W154" s="3"/>
      <c r="X154" s="3"/>
    </row>
    <row r="155" spans="1:24" hidden="1">
      <c r="A155" s="67"/>
      <c r="B155" s="3"/>
      <c r="C155" s="3"/>
      <c r="D155" s="3"/>
      <c r="E155" s="5"/>
      <c r="F155" s="3"/>
      <c r="G155" s="3"/>
      <c r="H155" s="3"/>
      <c r="I155" s="5"/>
      <c r="J155" s="3"/>
      <c r="K155" s="3"/>
      <c r="L155" s="3"/>
      <c r="M155" s="5"/>
      <c r="N155" s="3"/>
      <c r="O155" s="3"/>
      <c r="P155" s="3"/>
      <c r="Q155" s="5"/>
      <c r="R155" s="3"/>
      <c r="S155" s="3"/>
      <c r="T155" s="3"/>
      <c r="U155" s="5"/>
      <c r="V155" s="3"/>
      <c r="W155" s="3"/>
      <c r="X155" s="3"/>
    </row>
    <row r="156" spans="1:24" hidden="1">
      <c r="A156" s="67"/>
      <c r="B156" s="3"/>
      <c r="C156" s="3"/>
      <c r="D156" s="3"/>
      <c r="E156" s="5"/>
      <c r="F156" s="3"/>
      <c r="G156" s="3"/>
      <c r="H156" s="3"/>
      <c r="I156" s="5"/>
      <c r="J156" s="3"/>
      <c r="K156" s="3"/>
      <c r="L156" s="3"/>
      <c r="M156" s="5"/>
      <c r="N156" s="3"/>
      <c r="O156" s="3"/>
      <c r="P156" s="3"/>
      <c r="Q156" s="5"/>
      <c r="R156" s="3"/>
      <c r="S156" s="3"/>
      <c r="T156" s="3"/>
      <c r="U156" s="5"/>
      <c r="V156" s="3"/>
      <c r="W156" s="3"/>
      <c r="X156" s="3"/>
    </row>
    <row r="157" spans="1:24" hidden="1">
      <c r="A157" s="67"/>
      <c r="B157" s="9"/>
      <c r="C157" s="9"/>
      <c r="D157" s="9"/>
      <c r="E157" s="8"/>
      <c r="F157" s="9"/>
      <c r="G157" s="9"/>
      <c r="H157" s="9"/>
      <c r="I157" s="8"/>
      <c r="J157" s="9"/>
      <c r="K157" s="9"/>
      <c r="L157" s="9"/>
      <c r="M157" s="8"/>
      <c r="N157" s="9"/>
      <c r="O157" s="9"/>
      <c r="P157" s="9"/>
      <c r="Q157" s="8"/>
      <c r="R157" s="9"/>
      <c r="S157" s="9"/>
      <c r="T157" s="9"/>
      <c r="U157" s="8"/>
      <c r="V157" s="9"/>
      <c r="W157" s="9"/>
      <c r="X157" s="9"/>
    </row>
    <row r="158" spans="1:24" ht="13" thickBot="1">
      <c r="A158" s="68"/>
      <c r="B158" s="69"/>
      <c r="C158" s="69"/>
      <c r="D158" s="69"/>
      <c r="E158" s="70"/>
      <c r="F158" s="69"/>
      <c r="G158" s="69"/>
      <c r="H158" s="69"/>
      <c r="I158" s="70"/>
      <c r="J158" s="69"/>
      <c r="K158" s="69"/>
      <c r="L158" s="69"/>
      <c r="M158" s="70"/>
      <c r="N158" s="69"/>
      <c r="O158" s="69"/>
      <c r="P158" s="69"/>
      <c r="Q158" s="70"/>
      <c r="R158" s="69"/>
      <c r="S158" s="69"/>
      <c r="T158" s="69"/>
      <c r="U158" s="70"/>
      <c r="V158" s="69"/>
      <c r="W158" s="69"/>
      <c r="X158" s="69"/>
    </row>
  </sheetData>
  <mergeCells count="8">
    <mergeCell ref="B1:N1"/>
    <mergeCell ref="R2:U2"/>
    <mergeCell ref="V2:Y2"/>
    <mergeCell ref="A2:A3"/>
    <mergeCell ref="B2:E2"/>
    <mergeCell ref="F2:I2"/>
    <mergeCell ref="J2:M2"/>
    <mergeCell ref="N2:Q2"/>
  </mergeCells>
  <phoneticPr fontId="18" type="noConversion"/>
  <dataValidations count="1">
    <dataValidation type="decimal" allowBlank="1" showInputMessage="1" showErrorMessage="1" sqref="B56:X158 B4:Y55" xr:uid="{00000000-0002-0000-0500-000000000000}">
      <formula1>0</formula1>
      <formula2>9.99999999999999E+30</formula2>
    </dataValidation>
  </dataValidations>
  <pageMargins left="0.75" right="0.75" top="1" bottom="1" header="0.5" footer="0.5"/>
  <pageSetup paperSize="5" scale="3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C159"/>
  <sheetViews>
    <sheetView view="pageBreakPreview" zoomScale="81" zoomScaleNormal="40" zoomScaleSheetLayoutView="100" workbookViewId="0">
      <pane xSplit="1" ySplit="4" topLeftCell="B5" activePane="bottomRight" state="frozen"/>
      <selection activeCell="C62" sqref="C62:C63"/>
      <selection pane="topRight" activeCell="C62" sqref="C62:C63"/>
      <selection pane="bottomLeft" activeCell="C62" sqref="C62:C63"/>
      <selection pane="bottomRight" activeCell="B5" sqref="B5"/>
    </sheetView>
  </sheetViews>
  <sheetFormatPr defaultRowHeight="12.5"/>
  <cols>
    <col min="1" max="1" width="40.7265625" style="107" bestFit="1" customWidth="1"/>
    <col min="2" max="2" width="17.81640625" style="305" customWidth="1"/>
    <col min="3" max="3" width="10" style="107" customWidth="1"/>
    <col min="4" max="4" width="11.7265625" style="107" customWidth="1"/>
    <col min="5" max="5" width="11" style="107" customWidth="1"/>
    <col min="6" max="6" width="11" style="305" customWidth="1"/>
    <col min="7" max="7" width="11.26953125" style="107" customWidth="1"/>
    <col min="8" max="8" width="11.7265625" style="107" customWidth="1"/>
    <col min="9" max="9" width="11" style="107" customWidth="1"/>
    <col min="10" max="10" width="12.1796875" style="305" customWidth="1"/>
    <col min="11" max="11" width="11.26953125" style="107" customWidth="1"/>
    <col min="12" max="12" width="11.7265625" style="107" customWidth="1"/>
    <col min="13" max="13" width="11" style="107" customWidth="1"/>
    <col min="14" max="14" width="11" style="305" customWidth="1"/>
    <col min="15" max="15" width="11.26953125" style="107" customWidth="1"/>
    <col min="16" max="16" width="11.7265625" style="107" customWidth="1"/>
    <col min="17" max="17" width="11" style="107" customWidth="1"/>
    <col min="18" max="18" width="11" style="305" customWidth="1"/>
    <col min="19" max="19" width="11.26953125" style="107" customWidth="1"/>
    <col min="20" max="20" width="11.7265625" style="107" customWidth="1"/>
    <col min="21" max="21" width="11" style="107" customWidth="1"/>
    <col min="22" max="22" width="11" style="305" customWidth="1"/>
    <col min="23" max="23" width="11.26953125" style="107" customWidth="1"/>
    <col min="24" max="24" width="11.7265625" style="107" customWidth="1"/>
    <col min="25" max="25" width="11" style="107" customWidth="1"/>
    <col min="26" max="29" width="8.7265625" style="133"/>
    <col min="30" max="16384" width="8.7265625" style="107"/>
  </cols>
  <sheetData>
    <row r="1" spans="1:29" ht="27.5">
      <c r="A1" s="105" t="s">
        <v>97</v>
      </c>
      <c r="B1" s="390" t="s">
        <v>71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106"/>
      <c r="P1" s="106"/>
      <c r="Q1" s="106"/>
      <c r="R1" s="317"/>
      <c r="S1" s="106"/>
      <c r="T1" s="106"/>
      <c r="U1" s="384"/>
      <c r="V1" s="384"/>
      <c r="W1" s="384"/>
      <c r="X1" s="106"/>
      <c r="Y1" s="106"/>
    </row>
    <row r="2" spans="1:29" ht="13" thickBot="1">
      <c r="A2" s="108"/>
      <c r="B2" s="283"/>
      <c r="C2" s="109"/>
      <c r="D2" s="109"/>
      <c r="E2" s="109"/>
      <c r="F2" s="283"/>
      <c r="G2" s="109"/>
      <c r="H2" s="109"/>
      <c r="I2" s="109"/>
      <c r="J2" s="283"/>
      <c r="K2" s="109"/>
      <c r="L2" s="109"/>
      <c r="M2" s="109"/>
      <c r="N2" s="283"/>
      <c r="O2" s="109"/>
      <c r="P2" s="109"/>
      <c r="Q2" s="109"/>
      <c r="R2" s="283"/>
      <c r="S2" s="109"/>
      <c r="T2" s="109"/>
      <c r="U2" s="109"/>
      <c r="V2" s="283"/>
      <c r="W2" s="109"/>
      <c r="X2" s="109"/>
      <c r="Y2" s="109"/>
    </row>
    <row r="3" spans="1:29" s="113" customFormat="1" ht="13" thickBot="1">
      <c r="A3" s="385" t="s">
        <v>0</v>
      </c>
      <c r="B3" s="387" t="s">
        <v>62</v>
      </c>
      <c r="C3" s="388"/>
      <c r="D3" s="388"/>
      <c r="E3" s="389"/>
      <c r="F3" s="387" t="s">
        <v>63</v>
      </c>
      <c r="G3" s="388"/>
      <c r="H3" s="388"/>
      <c r="I3" s="389"/>
      <c r="J3" s="387" t="s">
        <v>64</v>
      </c>
      <c r="K3" s="388"/>
      <c r="L3" s="388"/>
      <c r="M3" s="389"/>
      <c r="N3" s="387" t="s">
        <v>65</v>
      </c>
      <c r="O3" s="388"/>
      <c r="P3" s="388"/>
      <c r="Q3" s="389"/>
      <c r="R3" s="387" t="s">
        <v>66</v>
      </c>
      <c r="S3" s="388"/>
      <c r="T3" s="388"/>
      <c r="U3" s="389"/>
      <c r="V3" s="387" t="s">
        <v>67</v>
      </c>
      <c r="W3" s="388"/>
      <c r="X3" s="388"/>
      <c r="Y3" s="389"/>
      <c r="Z3" s="189"/>
      <c r="AA3" s="189"/>
      <c r="AB3" s="189"/>
      <c r="AC3" s="189"/>
    </row>
    <row r="4" spans="1:29" s="113" customFormat="1" ht="57.5">
      <c r="A4" s="386"/>
      <c r="B4" s="284" t="s">
        <v>3</v>
      </c>
      <c r="C4" s="114" t="s">
        <v>4</v>
      </c>
      <c r="D4" s="114" t="s">
        <v>5</v>
      </c>
      <c r="E4" s="115" t="s">
        <v>6</v>
      </c>
      <c r="F4" s="284" t="s">
        <v>3</v>
      </c>
      <c r="G4" s="114" t="s">
        <v>4</v>
      </c>
      <c r="H4" s="114" t="s">
        <v>5</v>
      </c>
      <c r="I4" s="115" t="s">
        <v>6</v>
      </c>
      <c r="J4" s="284" t="s">
        <v>3</v>
      </c>
      <c r="K4" s="114" t="s">
        <v>4</v>
      </c>
      <c r="L4" s="114" t="s">
        <v>5</v>
      </c>
      <c r="M4" s="115" t="s">
        <v>6</v>
      </c>
      <c r="N4" s="284" t="s">
        <v>3</v>
      </c>
      <c r="O4" s="114" t="s">
        <v>4</v>
      </c>
      <c r="P4" s="114" t="s">
        <v>5</v>
      </c>
      <c r="Q4" s="115" t="s">
        <v>6</v>
      </c>
      <c r="R4" s="284" t="s">
        <v>3</v>
      </c>
      <c r="S4" s="114" t="s">
        <v>4</v>
      </c>
      <c r="T4" s="114" t="s">
        <v>5</v>
      </c>
      <c r="U4" s="115" t="s">
        <v>6</v>
      </c>
      <c r="V4" s="284" t="s">
        <v>3</v>
      </c>
      <c r="W4" s="114" t="s">
        <v>4</v>
      </c>
      <c r="X4" s="114" t="s">
        <v>5</v>
      </c>
      <c r="Y4" s="115" t="s">
        <v>6</v>
      </c>
      <c r="Z4" s="189"/>
      <c r="AA4" s="189"/>
      <c r="AB4" s="189"/>
      <c r="AC4" s="189"/>
    </row>
    <row r="5" spans="1:29">
      <c r="A5" s="242" t="s">
        <v>41</v>
      </c>
      <c r="B5" s="281">
        <f>SUM(B6,B19,B32,B39,B42,B50,B59,B64:B65)</f>
        <v>6735493.2363275979</v>
      </c>
      <c r="C5" s="280">
        <f t="shared" ref="C5:Y5" si="0">SUM(C6,C19,C32,C39,C42,C50,C59,C64:C65)</f>
        <v>13739.992963281369</v>
      </c>
      <c r="D5" s="136">
        <f t="shared" si="0"/>
        <v>6795.0824847117465</v>
      </c>
      <c r="E5" s="137">
        <f t="shared" si="0"/>
        <v>6959664.9719568733</v>
      </c>
      <c r="F5" s="281">
        <f t="shared" si="0"/>
        <v>6914601.6984610856</v>
      </c>
      <c r="G5" s="136">
        <f t="shared" si="0"/>
        <v>14460.237985835689</v>
      </c>
      <c r="H5" s="136">
        <f t="shared" si="0"/>
        <v>7077.4568906129971</v>
      </c>
      <c r="I5" s="137">
        <f t="shared" si="0"/>
        <v>7327944.6644871682</v>
      </c>
      <c r="J5" s="314">
        <f t="shared" si="0"/>
        <v>7101112.8720354233</v>
      </c>
      <c r="K5" s="136">
        <f t="shared" si="0"/>
        <v>15222.118005896085</v>
      </c>
      <c r="L5" s="136">
        <f t="shared" si="0"/>
        <v>7386.8732499391408</v>
      </c>
      <c r="M5" s="137">
        <f t="shared" si="0"/>
        <v>7716726.6716404716</v>
      </c>
      <c r="N5" s="314">
        <f t="shared" si="0"/>
        <v>7295397.6852921918</v>
      </c>
      <c r="O5" s="136">
        <f t="shared" si="0"/>
        <v>16028.021709551263</v>
      </c>
      <c r="P5" s="136">
        <f t="shared" si="0"/>
        <v>7726.0679740075029</v>
      </c>
      <c r="Q5" s="137">
        <f t="shared" si="0"/>
        <v>8127152.3675230034</v>
      </c>
      <c r="R5" s="314">
        <f t="shared" si="0"/>
        <v>7497862.7377541997</v>
      </c>
      <c r="S5" s="136">
        <f t="shared" si="0"/>
        <v>16879.492898989665</v>
      </c>
      <c r="T5" s="136">
        <f t="shared" si="0"/>
        <v>8097.7317454443573</v>
      </c>
      <c r="U5" s="137">
        <f t="shared" si="0"/>
        <v>8560426.6671081632</v>
      </c>
      <c r="V5" s="314">
        <f t="shared" si="0"/>
        <v>7708943.2076195395</v>
      </c>
      <c r="W5" s="136">
        <f t="shared" si="0"/>
        <v>17778.640888646823</v>
      </c>
      <c r="X5" s="136">
        <f t="shared" si="0"/>
        <v>8505.0516315234581</v>
      </c>
      <c r="Y5" s="137">
        <f t="shared" si="0"/>
        <v>9017821.5635883771</v>
      </c>
    </row>
    <row r="6" spans="1:29" s="130" customFormat="1" ht="13">
      <c r="A6" s="237" t="s">
        <v>43</v>
      </c>
      <c r="B6" s="282">
        <f>'[18]DISCOM Sales incl Addl Loads'!$C99</f>
        <v>4666470.0256146519</v>
      </c>
      <c r="C6" s="138">
        <f>'[18]DISCOM Sales incl Addl Loads'!$R99</f>
        <v>4243.3493937900821</v>
      </c>
      <c r="D6" s="139">
        <f>'[18]DISCOM Sales incl Addl Loads'!$D99</f>
        <v>4563.18664215027</v>
      </c>
      <c r="E6" s="140">
        <f>'[18]DISCOM Sales incl Addl Loads'!$E99</f>
        <v>0</v>
      </c>
      <c r="F6" s="306">
        <f>'[18]DISCOM Sales incl Addl Loads'!$C192</f>
        <v>4794075.6659642076</v>
      </c>
      <c r="G6" s="139">
        <f>'[18]DISCOM Sales incl Addl Loads'!$R192</f>
        <v>4490.5470197070645</v>
      </c>
      <c r="H6" s="139">
        <f>'[18]DISCOM Sales incl Addl Loads'!$D192</f>
        <v>4651.9487621421431</v>
      </c>
      <c r="I6" s="140">
        <f>'[18]DISCOM Sales incl Addl Loads'!$E192</f>
        <v>0</v>
      </c>
      <c r="J6" s="306">
        <f>'[18]DISCOM Sales incl Addl Loads'!$C285</f>
        <v>4925438.2589181829</v>
      </c>
      <c r="K6" s="139">
        <f>'[18]DISCOM Sales incl Addl Loads'!$R285</f>
        <v>4752.9511934403718</v>
      </c>
      <c r="L6" s="139">
        <f>'[18]DISCOM Sales incl Addl Loads'!$D285</f>
        <v>4742.4861245338534</v>
      </c>
      <c r="M6" s="140">
        <f>'[18]DISCOM Sales incl Addl Loads'!$E285</f>
        <v>0</v>
      </c>
      <c r="N6" s="306">
        <f>'[18]DISCOM Sales incl Addl Loads'!$C378</f>
        <v>5060675.9451708626</v>
      </c>
      <c r="O6" s="139">
        <f>'[18]DISCOM Sales incl Addl Loads'!$R378</f>
        <v>5031.5773938626971</v>
      </c>
      <c r="P6" s="139">
        <f>'[18]DISCOM Sales incl Addl Loads'!$D378</f>
        <v>4834.8342341733969</v>
      </c>
      <c r="Q6" s="140">
        <f>'[18]DISCOM Sales incl Addl Loads'!$E378</f>
        <v>0</v>
      </c>
      <c r="R6" s="306">
        <f>'[18]DISCOM Sales incl Addl Loads'!$C471</f>
        <v>5199910.8011560086</v>
      </c>
      <c r="S6" s="139">
        <f>'[18]DISCOM Sales incl Addl Loads'!$R471</f>
        <v>5327.5172085315089</v>
      </c>
      <c r="T6" s="139">
        <f>'[18]DISCOM Sales incl Addl Loads'!$D471</f>
        <v>4929.029306005732</v>
      </c>
      <c r="U6" s="140">
        <f>'[18]DISCOM Sales incl Addl Loads'!$E471</f>
        <v>0</v>
      </c>
      <c r="V6" s="306">
        <f>'[18]DISCOM Sales incl Addl Loads'!$C564</f>
        <v>5343268.9768036325</v>
      </c>
      <c r="W6" s="139">
        <f>'[18]DISCOM Sales incl Addl Loads'!$R564</f>
        <v>5641.9448760643727</v>
      </c>
      <c r="X6" s="139">
        <f>'[18]DISCOM Sales incl Addl Loads'!$D564</f>
        <v>5025.1082792747138</v>
      </c>
      <c r="Y6" s="140">
        <f>'[18]DISCOM Sales incl Addl Loads'!$E564</f>
        <v>0</v>
      </c>
      <c r="Z6" s="134"/>
      <c r="AA6" s="134"/>
      <c r="AB6" s="134"/>
      <c r="AC6" s="134"/>
    </row>
    <row r="7" spans="1:29" s="130" customFormat="1" ht="13">
      <c r="A7" s="234" t="s">
        <v>108</v>
      </c>
      <c r="B7" s="282">
        <f>B$6*$Z7</f>
        <v>3535499.370392201</v>
      </c>
      <c r="C7" s="138">
        <f>C$6*$AA7</f>
        <v>1827.2182933764263</v>
      </c>
      <c r="D7" s="139">
        <f>D$6*$AB7</f>
        <v>2501.6036746179288</v>
      </c>
      <c r="E7" s="140">
        <f>IFERROR(E$6*$AC7,0)</f>
        <v>0</v>
      </c>
      <c r="F7" s="282">
        <f>F$6*$Z7</f>
        <v>3632178.3715725257</v>
      </c>
      <c r="G7" s="138">
        <f>G$6*$AA7</f>
        <v>1933.6634578532776</v>
      </c>
      <c r="H7" s="139">
        <f>H$6*$AB7</f>
        <v>2550.2643284442456</v>
      </c>
      <c r="I7" s="140">
        <f>IFERROR(I$6*$AC7,0)</f>
        <v>0</v>
      </c>
      <c r="J7" s="282">
        <f>J$6*$Z7</f>
        <v>3731703.7863148376</v>
      </c>
      <c r="K7" s="138">
        <f>K$6*$AA7</f>
        <v>2046.6566766547987</v>
      </c>
      <c r="L7" s="139">
        <f>L$6*$AB7</f>
        <v>2599.8981953470889</v>
      </c>
      <c r="M7" s="140">
        <f>IFERROR(M$6*$AC7,0)</f>
        <v>0</v>
      </c>
      <c r="N7" s="282">
        <f>N$6*$Z7</f>
        <v>3834165.1226086821</v>
      </c>
      <c r="O7" s="138">
        <f>O$6*$AA7</f>
        <v>2166.6352226521417</v>
      </c>
      <c r="P7" s="139">
        <f>P$6*$AB7</f>
        <v>2650.5247395879878</v>
      </c>
      <c r="Q7" s="140">
        <f>IFERROR(Q$6*$AC7,0)</f>
        <v>0</v>
      </c>
      <c r="R7" s="282">
        <f>R$6*$Z7</f>
        <v>3939654.87031306</v>
      </c>
      <c r="S7" s="138">
        <f>S$6*$AA7</f>
        <v>2294.0691416908699</v>
      </c>
      <c r="T7" s="139">
        <f>T$6*$AB7</f>
        <v>2702.1638147137055</v>
      </c>
      <c r="U7" s="140">
        <f>IFERROR(U$6*$AC7,0)</f>
        <v>0</v>
      </c>
      <c r="V7" s="282">
        <f>V$6*$Z7</f>
        <v>4048268.6055263253</v>
      </c>
      <c r="W7" s="138">
        <f>W$6*$AA7</f>
        <v>2429.4640697871801</v>
      </c>
      <c r="X7" s="139">
        <f>X$6*$AB7</f>
        <v>2754.8356713419375</v>
      </c>
      <c r="Y7" s="140">
        <f>IFERROR(Y$6*$AC7,0)</f>
        <v>0</v>
      </c>
      <c r="Z7" s="134">
        <v>0.75763893285192951</v>
      </c>
      <c r="AA7" s="134">
        <v>0.43060755167850751</v>
      </c>
      <c r="AB7" s="134">
        <v>0.54821419126505866</v>
      </c>
      <c r="AC7" s="134"/>
    </row>
    <row r="8" spans="1:29">
      <c r="A8" s="230" t="s">
        <v>109</v>
      </c>
      <c r="B8" s="285">
        <f>B$7*$Z8</f>
        <v>2293607.1498751491</v>
      </c>
      <c r="C8" s="141">
        <f>C$7*$AA8</f>
        <v>1516.2272357583927</v>
      </c>
      <c r="D8" s="142">
        <f>D$7*$AB8</f>
        <v>1277.8488301819648</v>
      </c>
      <c r="E8" s="143">
        <f>IFERROR(E$7*$AC8,0)</f>
        <v>0</v>
      </c>
      <c r="F8" s="285">
        <f>F$7*$Z8</f>
        <v>2356326.3374974006</v>
      </c>
      <c r="G8" s="141">
        <f>G$7*$AA8</f>
        <v>1604.5555203862516</v>
      </c>
      <c r="H8" s="142">
        <f>H$7*$AB8</f>
        <v>1302.7052693528678</v>
      </c>
      <c r="I8" s="143">
        <f>IFERROR(I$7*$AC8,0)</f>
        <v>0</v>
      </c>
      <c r="J8" s="285">
        <f>J$7*$Z8</f>
        <v>2420892.0972197489</v>
      </c>
      <c r="K8" s="141">
        <f>K$7*$AA8</f>
        <v>1698.3173858535099</v>
      </c>
      <c r="L8" s="142">
        <f>L$7*$AB8</f>
        <v>1328.0588373071892</v>
      </c>
      <c r="M8" s="143">
        <f>IFERROR(M$7*$AC8,0)</f>
        <v>0</v>
      </c>
      <c r="N8" s="285">
        <f>N$7*$Z8</f>
        <v>2487362.496133511</v>
      </c>
      <c r="O8" s="141">
        <f>O$7*$AA8</f>
        <v>1797.8756815466375</v>
      </c>
      <c r="P8" s="142">
        <f>P$7*$AB8</f>
        <v>1353.9194766205962</v>
      </c>
      <c r="Q8" s="143">
        <f>IFERROR(Q$7*$AC8,0)</f>
        <v>0</v>
      </c>
      <c r="R8" s="285">
        <f>R$7*$Z8</f>
        <v>2555797.5357772731</v>
      </c>
      <c r="S8" s="141">
        <f>S$7*$AA8</f>
        <v>1903.6204518931024</v>
      </c>
      <c r="T8" s="142">
        <f>T$7*$AB8</f>
        <v>1380.2973287202719</v>
      </c>
      <c r="U8" s="143">
        <f>IFERROR(U$7*$AC8,0)</f>
        <v>0</v>
      </c>
      <c r="V8" s="285">
        <f>V$7*$Z8</f>
        <v>2626259.219845444</v>
      </c>
      <c r="W8" s="141">
        <f>W$7*$AA8</f>
        <v>2015.9712740731006</v>
      </c>
      <c r="X8" s="142">
        <f>X$7*$AB8</f>
        <v>1407.2027378619412</v>
      </c>
      <c r="Y8" s="143">
        <f>IFERROR(Y$7*$AC8,0)</f>
        <v>0</v>
      </c>
      <c r="Z8" s="133">
        <v>0.64873640456078319</v>
      </c>
      <c r="AA8" s="133">
        <v>0.82980081868413835</v>
      </c>
      <c r="AB8" s="133">
        <v>0.51081186166594961</v>
      </c>
    </row>
    <row r="9" spans="1:29">
      <c r="A9" s="230" t="s">
        <v>110</v>
      </c>
      <c r="B9" s="285">
        <f>B$7*$Z9</f>
        <v>1241892.2205170519</v>
      </c>
      <c r="C9" s="141">
        <f>C$7*$AA9</f>
        <v>310.99105761803384</v>
      </c>
      <c r="D9" s="142">
        <f>D$7*$AB9</f>
        <v>1223.7548444359643</v>
      </c>
      <c r="E9" s="143">
        <f>IFERROR(E$7*$AC9,0)</f>
        <v>0</v>
      </c>
      <c r="F9" s="285">
        <f>F$7*$Z9</f>
        <v>1275852.0340751249</v>
      </c>
      <c r="G9" s="141">
        <f>G$7*$AA9</f>
        <v>329.10793746702615</v>
      </c>
      <c r="H9" s="142">
        <f>H$7*$AB9</f>
        <v>1247.559059091378</v>
      </c>
      <c r="I9" s="143">
        <f>IFERROR(I$7*$AC9,0)</f>
        <v>0</v>
      </c>
      <c r="J9" s="285">
        <f>J$7*$Z9</f>
        <v>1310811.6890950887</v>
      </c>
      <c r="K9" s="141">
        <f>K$7*$AA9</f>
        <v>348.33929080128911</v>
      </c>
      <c r="L9" s="142">
        <f>L$7*$AB9</f>
        <v>1271.8393580398997</v>
      </c>
      <c r="M9" s="143">
        <f>IFERROR(M$7*$AC9,0)</f>
        <v>0</v>
      </c>
      <c r="N9" s="285">
        <f>N$7*$Z9</f>
        <v>1346802.6264751712</v>
      </c>
      <c r="O9" s="141">
        <f>O$7*$AA9</f>
        <v>368.7595411055043</v>
      </c>
      <c r="P9" s="142">
        <f>P$7*$AB9</f>
        <v>1296.6052629673916</v>
      </c>
      <c r="Q9" s="143">
        <f>IFERROR(Q$7*$AC9,0)</f>
        <v>0</v>
      </c>
      <c r="R9" s="285">
        <f>R$7*$Z9</f>
        <v>1383857.3345357869</v>
      </c>
      <c r="S9" s="141">
        <f>S$7*$AA9</f>
        <v>390.44868979776766</v>
      </c>
      <c r="T9" s="142">
        <f>T$7*$AB9</f>
        <v>1321.8664859934336</v>
      </c>
      <c r="U9" s="143">
        <f>IFERROR(U$7*$AC9,0)</f>
        <v>0</v>
      </c>
      <c r="V9" s="285">
        <f>V$7*$Z9</f>
        <v>1422009.3856808816</v>
      </c>
      <c r="W9" s="141">
        <f>W$7*$AA9</f>
        <v>413.49279571407959</v>
      </c>
      <c r="X9" s="142">
        <f>X$7*$AB9</f>
        <v>1347.6329334799964</v>
      </c>
      <c r="Y9" s="143">
        <f>IFERROR(Y$7*$AC9,0)</f>
        <v>0</v>
      </c>
      <c r="Z9" s="133">
        <v>0.35126359543921681</v>
      </c>
      <c r="AA9" s="133">
        <v>0.17019918131586173</v>
      </c>
      <c r="AB9" s="133">
        <v>0.48918813833405045</v>
      </c>
    </row>
    <row r="10" spans="1:29" s="130" customFormat="1" ht="13">
      <c r="A10" s="234" t="s">
        <v>111</v>
      </c>
      <c r="B10" s="282">
        <f>B$6*$Z10</f>
        <v>776785.68605742592</v>
      </c>
      <c r="C10" s="138">
        <f>C$6*$AA10</f>
        <v>1326.5339208743148</v>
      </c>
      <c r="D10" s="139">
        <f>D$6*$AB10</f>
        <v>1373.6343863060861</v>
      </c>
      <c r="E10" s="140">
        <f>IFERROR(E$6*$AC10,0)</f>
        <v>0</v>
      </c>
      <c r="F10" s="282">
        <f>F$6*$Z10</f>
        <v>798027.06001667923</v>
      </c>
      <c r="G10" s="138">
        <f>G$6*$AA10</f>
        <v>1403.8115630167142</v>
      </c>
      <c r="H10" s="139">
        <f>H$6*$AB10</f>
        <v>1400.3540254056625</v>
      </c>
      <c r="I10" s="140">
        <f>IFERROR(I$6*$AC10,0)</f>
        <v>0</v>
      </c>
      <c r="J10" s="282">
        <f>J$6*$Z10</f>
        <v>819893.82040085108</v>
      </c>
      <c r="K10" s="138">
        <f>K$6*$AA10</f>
        <v>1485.8429974174821</v>
      </c>
      <c r="L10" s="139">
        <f>L$6*$AB10</f>
        <v>1427.6080572872306</v>
      </c>
      <c r="M10" s="140">
        <f>IFERROR(M$6*$AC10,0)</f>
        <v>0</v>
      </c>
      <c r="N10" s="282">
        <f>N$6*$Z10</f>
        <v>842405.63303866389</v>
      </c>
      <c r="O10" s="138">
        <f>O$6*$AA10</f>
        <v>1572.9456778249546</v>
      </c>
      <c r="P10" s="139">
        <f>P$6*$AB10</f>
        <v>1455.4071698064297</v>
      </c>
      <c r="Q10" s="140">
        <f>IFERROR(Q$6*$AC10,0)</f>
        <v>0</v>
      </c>
      <c r="R10" s="282">
        <f>R$6*$Z10</f>
        <v>865582.81890632259</v>
      </c>
      <c r="S10" s="138">
        <f>S$6*$AA10</f>
        <v>1665.4608506905095</v>
      </c>
      <c r="T10" s="139">
        <f>T$6*$AB10</f>
        <v>1483.762264576013</v>
      </c>
      <c r="U10" s="140">
        <f>IFERROR(U$6*$AC10,0)</f>
        <v>0</v>
      </c>
      <c r="V10" s="282">
        <f>V$6*$Z10</f>
        <v>889446.37705865689</v>
      </c>
      <c r="W10" s="138">
        <f>W$6*$AA10</f>
        <v>1763.7556004120709</v>
      </c>
      <c r="X10" s="139">
        <f>X$6*$AB10</f>
        <v>1512.6844612409877</v>
      </c>
      <c r="Y10" s="140">
        <f>IFERROR(Y$6*$AC10,0)</f>
        <v>0</v>
      </c>
      <c r="Z10" s="134">
        <v>0.16646108981598148</v>
      </c>
      <c r="AA10" s="134">
        <v>0.31261482328455614</v>
      </c>
      <c r="AB10" s="134">
        <v>0.30102524705384404</v>
      </c>
      <c r="AC10" s="134"/>
    </row>
    <row r="11" spans="1:29">
      <c r="A11" s="230" t="s">
        <v>112</v>
      </c>
      <c r="B11" s="285">
        <f>B$10*$Z11</f>
        <v>0</v>
      </c>
      <c r="C11" s="141">
        <f>C$10*$AA11</f>
        <v>787.77568611359879</v>
      </c>
      <c r="D11" s="142">
        <f>D$10*$AB11</f>
        <v>0</v>
      </c>
      <c r="E11" s="143">
        <f>IFERROR(E$10*$AC11,0)</f>
        <v>0</v>
      </c>
      <c r="F11" s="285">
        <f>F$10*$Z11</f>
        <v>0</v>
      </c>
      <c r="G11" s="141">
        <f>G$10*$AA11</f>
        <v>833.6678013486511</v>
      </c>
      <c r="H11" s="142">
        <f>H$10*$AB11</f>
        <v>0</v>
      </c>
      <c r="I11" s="143">
        <f>IFERROR(I$10*$AC11,0)</f>
        <v>0</v>
      </c>
      <c r="J11" s="285">
        <f>J$10*$Z11</f>
        <v>0</v>
      </c>
      <c r="K11" s="141">
        <f>K$10*$AA11</f>
        <v>882.38300455683986</v>
      </c>
      <c r="L11" s="142">
        <f>L$10*$AB11</f>
        <v>0</v>
      </c>
      <c r="M11" s="143">
        <f>IFERROR(M$10*$AC11,0)</f>
        <v>0</v>
      </c>
      <c r="N11" s="285">
        <f>N$10*$Z11</f>
        <v>0</v>
      </c>
      <c r="O11" s="141">
        <f>O$10*$AA11</f>
        <v>934.10981888142544</v>
      </c>
      <c r="P11" s="142">
        <f>P$10*$AB11</f>
        <v>0</v>
      </c>
      <c r="Q11" s="143">
        <f>IFERROR(Q$10*$AC11,0)</f>
        <v>0</v>
      </c>
      <c r="R11" s="285">
        <f>R$10*$Z11</f>
        <v>0</v>
      </c>
      <c r="S11" s="141">
        <f>S$10*$AA11</f>
        <v>989.05089700481403</v>
      </c>
      <c r="T11" s="142">
        <f>T$10*$AB11</f>
        <v>0</v>
      </c>
      <c r="U11" s="143">
        <f>IFERROR(U$10*$AC11,0)</f>
        <v>0</v>
      </c>
      <c r="V11" s="285">
        <f>V$10*$Z11</f>
        <v>0</v>
      </c>
      <c r="W11" s="141">
        <f>W$10*$AA11</f>
        <v>1047.4242357372534</v>
      </c>
      <c r="X11" s="142">
        <f>X$10*$AB11</f>
        <v>0</v>
      </c>
      <c r="Y11" s="143">
        <f>IFERROR(Y$10*$AC11,0)</f>
        <v>0</v>
      </c>
      <c r="Z11" s="133">
        <v>0</v>
      </c>
      <c r="AA11" s="133">
        <v>0.59386018986561462</v>
      </c>
      <c r="AB11" s="133">
        <v>0</v>
      </c>
    </row>
    <row r="12" spans="1:29">
      <c r="A12" s="230" t="s">
        <v>113</v>
      </c>
      <c r="B12" s="285">
        <f>B$10*$Z12</f>
        <v>776785.68605742592</v>
      </c>
      <c r="C12" s="141">
        <f>C$10*$AA12</f>
        <v>538.75823476071605</v>
      </c>
      <c r="D12" s="142">
        <f>D$10*$AB12</f>
        <v>1373.6343863060861</v>
      </c>
      <c r="E12" s="143">
        <f>IFERROR(E$10*$AC12,0)</f>
        <v>0</v>
      </c>
      <c r="F12" s="285">
        <f>F$10*$Z12</f>
        <v>798027.06001667923</v>
      </c>
      <c r="G12" s="141">
        <f>G$10*$AA12</f>
        <v>570.14376166806312</v>
      </c>
      <c r="H12" s="142">
        <f>H$10*$AB12</f>
        <v>1400.3540254056625</v>
      </c>
      <c r="I12" s="143">
        <f>IFERROR(I$10*$AC12,0)</f>
        <v>0</v>
      </c>
      <c r="J12" s="285">
        <f>J$10*$Z12</f>
        <v>819893.82040085108</v>
      </c>
      <c r="K12" s="141">
        <f>K$10*$AA12</f>
        <v>603.45999286064227</v>
      </c>
      <c r="L12" s="142">
        <f>L$10*$AB12</f>
        <v>1427.6080572872306</v>
      </c>
      <c r="M12" s="143">
        <f>IFERROR(M$10*$AC12,0)</f>
        <v>0</v>
      </c>
      <c r="N12" s="285">
        <f>N$10*$Z12</f>
        <v>842405.63303866389</v>
      </c>
      <c r="O12" s="141">
        <f>O$10*$AA12</f>
        <v>638.83585894352916</v>
      </c>
      <c r="P12" s="142">
        <f>P$10*$AB12</f>
        <v>1455.4071698064297</v>
      </c>
      <c r="Q12" s="143">
        <f>IFERROR(Q$10*$AC12,0)</f>
        <v>0</v>
      </c>
      <c r="R12" s="285">
        <f>R$10*$Z12</f>
        <v>865582.81890632259</v>
      </c>
      <c r="S12" s="141">
        <f>S$10*$AA12</f>
        <v>676.40995368569543</v>
      </c>
      <c r="T12" s="142">
        <f>T$10*$AB12</f>
        <v>1483.762264576013</v>
      </c>
      <c r="U12" s="143">
        <f>IFERROR(U$10*$AC12,0)</f>
        <v>0</v>
      </c>
      <c r="V12" s="285">
        <f>V$10*$Z12</f>
        <v>889446.37705865689</v>
      </c>
      <c r="W12" s="141">
        <f>W$10*$AA12</f>
        <v>716.33136467481734</v>
      </c>
      <c r="X12" s="142">
        <f>X$10*$AB12</f>
        <v>1512.6844612409877</v>
      </c>
      <c r="Y12" s="143">
        <f>IFERROR(Y$10*$AC12,0)</f>
        <v>0</v>
      </c>
      <c r="Z12" s="133">
        <v>1</v>
      </c>
      <c r="AA12" s="133">
        <v>0.40613981013438538</v>
      </c>
      <c r="AB12" s="133">
        <v>1</v>
      </c>
    </row>
    <row r="13" spans="1:29" s="130" customFormat="1" ht="13">
      <c r="A13" s="234" t="s">
        <v>114</v>
      </c>
      <c r="B13" s="282">
        <f>B$6*$Z13</f>
        <v>354184.96916502476</v>
      </c>
      <c r="C13" s="138">
        <f>C$6*$AA13</f>
        <v>1089.59717953934</v>
      </c>
      <c r="D13" s="139">
        <f>D$6*$AB13</f>
        <v>687.94858122625521</v>
      </c>
      <c r="E13" s="140">
        <f>IFERROR(E$6*$AC13,0)</f>
        <v>0</v>
      </c>
      <c r="F13" s="282">
        <f>F$6*$Z13</f>
        <v>363870.23437500274</v>
      </c>
      <c r="G13" s="138">
        <f>G$6*$AA13</f>
        <v>1153.0719988370715</v>
      </c>
      <c r="H13" s="139">
        <f>H$6*$AB13</f>
        <v>701.33040829223489</v>
      </c>
      <c r="I13" s="140">
        <f>IFERROR(I$6*$AC13,0)</f>
        <v>0</v>
      </c>
      <c r="J13" s="282">
        <f>J$6*$Z13</f>
        <v>373840.65220249386</v>
      </c>
      <c r="K13" s="138">
        <f>K$6*$AA13</f>
        <v>1220.4515193680897</v>
      </c>
      <c r="L13" s="139">
        <f>L$6*$AB13</f>
        <v>714.97987189953426</v>
      </c>
      <c r="M13" s="140">
        <f>IFERROR(M$6*$AC13,0)</f>
        <v>0</v>
      </c>
      <c r="N13" s="282">
        <f>N$6*$Z13</f>
        <v>384105.1895235164</v>
      </c>
      <c r="O13" s="138">
        <f>O$6*$AA13</f>
        <v>1291.9964933855999</v>
      </c>
      <c r="P13" s="139">
        <f>P$6*$AB13</f>
        <v>728.90232477897939</v>
      </c>
      <c r="Q13" s="140">
        <f>IFERROR(Q$6*$AC13,0)</f>
        <v>0</v>
      </c>
      <c r="R13" s="282">
        <f>R$6*$Z13</f>
        <v>394673.11193662568</v>
      </c>
      <c r="S13" s="138">
        <f>S$6*$AA13</f>
        <v>1367.9872161501285</v>
      </c>
      <c r="T13" s="139">
        <f>T$6*$AB13</f>
        <v>743.10322671601352</v>
      </c>
      <c r="U13" s="140">
        <f>IFERROR(U$6*$AC13,0)</f>
        <v>0</v>
      </c>
      <c r="V13" s="282">
        <f>V$6*$Z13</f>
        <v>405553.99421864992</v>
      </c>
      <c r="W13" s="138">
        <f>W$6*$AA13</f>
        <v>1448.7252058651206</v>
      </c>
      <c r="X13" s="139">
        <f>X$6*$AB13</f>
        <v>757.58814669178832</v>
      </c>
      <c r="Y13" s="140">
        <f>IFERROR(Y$6*$AC13,0)</f>
        <v>0</v>
      </c>
      <c r="Z13" s="134">
        <v>7.5899977332088975E-2</v>
      </c>
      <c r="AA13" s="134">
        <v>0.25677762503693613</v>
      </c>
      <c r="AB13" s="134">
        <v>0.15076056168109733</v>
      </c>
      <c r="AC13" s="134"/>
    </row>
    <row r="14" spans="1:29">
      <c r="A14" s="230" t="s">
        <v>115</v>
      </c>
      <c r="B14" s="285">
        <f>B$13*$Z14</f>
        <v>0</v>
      </c>
      <c r="C14" s="141">
        <f>C$13*$AA14</f>
        <v>711.97686296874849</v>
      </c>
      <c r="D14" s="142">
        <f>D$13*$AB14</f>
        <v>0</v>
      </c>
      <c r="E14" s="143">
        <f>IFERROR(E$13*$AC14,0)</f>
        <v>0</v>
      </c>
      <c r="F14" s="285">
        <f>F$13*$Z14</f>
        <v>0</v>
      </c>
      <c r="G14" s="141">
        <f>G$13*$AA14</f>
        <v>753.45329441492163</v>
      </c>
      <c r="H14" s="142">
        <f>H$13*$AB14</f>
        <v>0</v>
      </c>
      <c r="I14" s="143">
        <f>IFERROR(I$13*$AC14,0)</f>
        <v>0</v>
      </c>
      <c r="J14" s="285">
        <f>J$13*$Z14</f>
        <v>0</v>
      </c>
      <c r="K14" s="141">
        <f>K$13*$AA14</f>
        <v>797.48117972598186</v>
      </c>
      <c r="L14" s="142">
        <f>L$13*$AB14</f>
        <v>0</v>
      </c>
      <c r="M14" s="143">
        <f>IFERROR(M$13*$AC14,0)</f>
        <v>0</v>
      </c>
      <c r="N14" s="285">
        <f>N$13*$Z14</f>
        <v>0</v>
      </c>
      <c r="O14" s="141">
        <f>O$13*$AA14</f>
        <v>844.23090257649733</v>
      </c>
      <c r="P14" s="142">
        <f>P$13*$AB14</f>
        <v>0</v>
      </c>
      <c r="Q14" s="143">
        <f>IFERROR(Q$13*$AC14,0)</f>
        <v>0</v>
      </c>
      <c r="R14" s="285">
        <f>R$13*$Z14</f>
        <v>0</v>
      </c>
      <c r="S14" s="141">
        <f>S$13*$AA14</f>
        <v>893.88561665302495</v>
      </c>
      <c r="T14" s="142">
        <f>T$13*$AB14</f>
        <v>0</v>
      </c>
      <c r="U14" s="143">
        <f>IFERROR(U$13*$AC14,0)</f>
        <v>0</v>
      </c>
      <c r="V14" s="285">
        <f>V$13*$Z14</f>
        <v>0</v>
      </c>
      <c r="W14" s="141">
        <f>W$13*$AA14</f>
        <v>946.64234337655239</v>
      </c>
      <c r="X14" s="142">
        <f>X$13*$AB14</f>
        <v>0</v>
      </c>
      <c r="Y14" s="143">
        <f>IFERROR(Y$13*$AC14,0)</f>
        <v>0</v>
      </c>
      <c r="Z14" s="133">
        <v>0</v>
      </c>
      <c r="AA14" s="133">
        <v>0.65343126463465895</v>
      </c>
      <c r="AB14" s="133">
        <v>0</v>
      </c>
    </row>
    <row r="15" spans="1:29">
      <c r="A15" s="230" t="s">
        <v>116</v>
      </c>
      <c r="B15" s="285">
        <f>B$13*$Z15</f>
        <v>250471.39372831897</v>
      </c>
      <c r="C15" s="141">
        <f>C$13*$AA15</f>
        <v>207.2910278524019</v>
      </c>
      <c r="D15" s="142">
        <f>D$13*$AB15</f>
        <v>404.6404325054109</v>
      </c>
      <c r="E15" s="143">
        <f>IFERROR(E$13*$AC15,0)</f>
        <v>0</v>
      </c>
      <c r="F15" s="285">
        <f>F$13*$Z15</f>
        <v>257320.58860378331</v>
      </c>
      <c r="G15" s="141">
        <f>G$13*$AA15</f>
        <v>219.36683052705189</v>
      </c>
      <c r="H15" s="142">
        <f>H$13*$AB15</f>
        <v>412.51141071433284</v>
      </c>
      <c r="I15" s="143">
        <f>IFERROR(I$13*$AC15,0)</f>
        <v>0</v>
      </c>
      <c r="J15" s="285">
        <f>J$13*$Z15</f>
        <v>264371.43679531629</v>
      </c>
      <c r="K15" s="141">
        <f>K$13*$AA15</f>
        <v>232.18548528254769</v>
      </c>
      <c r="L15" s="142">
        <f>L$13*$AB15</f>
        <v>420.53980848743333</v>
      </c>
      <c r="M15" s="143">
        <f>IFERROR(M$13*$AC15,0)</f>
        <v>0</v>
      </c>
      <c r="N15" s="285">
        <f>N$13*$Z15</f>
        <v>271630.27946962236</v>
      </c>
      <c r="O15" s="141">
        <f>O$13*$AA15</f>
        <v>245.79659907786163</v>
      </c>
      <c r="P15" s="142">
        <f>P$13*$AB15</f>
        <v>428.72877421599566</v>
      </c>
      <c r="Q15" s="143">
        <f>IFERROR(Q$13*$AC15,0)</f>
        <v>0</v>
      </c>
      <c r="R15" s="352">
        <f>R$13*$Z15</f>
        <v>279103.66904305434</v>
      </c>
      <c r="S15" s="141">
        <f>S$13*$AA15</f>
        <v>260.25349684237835</v>
      </c>
      <c r="T15" s="142">
        <f>T$13*$AB15</f>
        <v>437.08151925912927</v>
      </c>
      <c r="U15" s="143">
        <f>IFERROR(U$13*$AC15,0)</f>
        <v>0</v>
      </c>
      <c r="V15" s="285">
        <f>V$13*$Z15</f>
        <v>286798.37657566724</v>
      </c>
      <c r="W15" s="141">
        <f>W$13*$AA15</f>
        <v>275.613541076187</v>
      </c>
      <c r="X15" s="142">
        <f>X$13*$AB15</f>
        <v>445.60131920312557</v>
      </c>
      <c r="Y15" s="143">
        <f>IFERROR(Y$13*$AC15,0)</f>
        <v>0</v>
      </c>
      <c r="Z15" s="133">
        <v>0.70717680176771502</v>
      </c>
      <c r="AA15" s="133">
        <v>0.19024556207096682</v>
      </c>
      <c r="AB15" s="133">
        <v>0.58818412240075713</v>
      </c>
    </row>
    <row r="16" spans="1:29">
      <c r="A16" s="230" t="s">
        <v>117</v>
      </c>
      <c r="B16" s="285">
        <f>B$13*$Z16</f>
        <v>58301.214281105043</v>
      </c>
      <c r="C16" s="141">
        <f>C$13*$AA16</f>
        <v>74.632184181027299</v>
      </c>
      <c r="D16" s="142">
        <f>D$13*$AB16</f>
        <v>136.69689023902015</v>
      </c>
      <c r="E16" s="143">
        <f>IFERROR(E$13*$AC16,0)</f>
        <v>0</v>
      </c>
      <c r="F16" s="285">
        <f>F$13*$Z16</f>
        <v>59895.473697893467</v>
      </c>
      <c r="G16" s="141">
        <f>G$13*$AA16</f>
        <v>78.97990505773565</v>
      </c>
      <c r="H16" s="142">
        <f>H$13*$AB16</f>
        <v>139.35588859377387</v>
      </c>
      <c r="I16" s="143">
        <f>IFERROR(I$13*$AC16,0)</f>
        <v>0</v>
      </c>
      <c r="J16" s="285">
        <f>J$13*$Z16</f>
        <v>61536.671142277031</v>
      </c>
      <c r="K16" s="141">
        <f>K$13*$AA16</f>
        <v>83.595079253052759</v>
      </c>
      <c r="L16" s="142">
        <f>L$13*$AB16</f>
        <v>142.06806691562269</v>
      </c>
      <c r="M16" s="143">
        <f>IFERROR(M$13*$AC16,0)</f>
        <v>0</v>
      </c>
      <c r="N16" s="285">
        <f>N$13*$Z16</f>
        <v>63226.282622007857</v>
      </c>
      <c r="O16" s="141">
        <f>O$13*$AA16</f>
        <v>88.495567046494997</v>
      </c>
      <c r="P16" s="142">
        <f>P$13*$AB16</f>
        <v>144.83448880390844</v>
      </c>
      <c r="Q16" s="143">
        <f>IFERROR(Q$13*$AC16,0)</f>
        <v>0</v>
      </c>
      <c r="R16" s="352">
        <f>R$13*$Z16</f>
        <v>64965.833316565164</v>
      </c>
      <c r="S16" s="141">
        <f>S$13*$AA16</f>
        <v>93.700567319907435</v>
      </c>
      <c r="T16" s="142">
        <f>T$13*$AB16</f>
        <v>147.65623912995994</v>
      </c>
      <c r="U16" s="143">
        <f>IFERROR(U$13*$AC16,0)</f>
        <v>0</v>
      </c>
      <c r="V16" s="285">
        <f>V$13*$Z16</f>
        <v>66756.899298239296</v>
      </c>
      <c r="W16" s="141">
        <f>W$13*$AA16</f>
        <v>99.230732625000016</v>
      </c>
      <c r="X16" s="142">
        <f>X$13*$AB16</f>
        <v>150.53442446253246</v>
      </c>
      <c r="Y16" s="143">
        <f>IFERROR(Y$13*$AC16,0)</f>
        <v>0</v>
      </c>
      <c r="Z16" s="133">
        <v>0.16460668677879683</v>
      </c>
      <c r="AA16" s="133">
        <v>6.8495206836512099E-2</v>
      </c>
      <c r="AB16" s="133">
        <v>0.19870219078780649</v>
      </c>
    </row>
    <row r="17" spans="1:29">
      <c r="A17" s="230" t="s">
        <v>118</v>
      </c>
      <c r="B17" s="285">
        <f>B$13*$Z17</f>
        <v>39872.06024185579</v>
      </c>
      <c r="C17" s="141">
        <f>C$13*$AA17</f>
        <v>65.320878806213955</v>
      </c>
      <c r="D17" s="142">
        <f>D$13*$AB17</f>
        <v>120.99208320676362</v>
      </c>
      <c r="E17" s="143">
        <f>IFERROR(E$13*$AC17,0)</f>
        <v>0</v>
      </c>
      <c r="F17" s="285">
        <f>F$13*$Z17</f>
        <v>40962.370423061322</v>
      </c>
      <c r="G17" s="141">
        <f>G$13*$AA17</f>
        <v>69.126166720364381</v>
      </c>
      <c r="H17" s="142">
        <f>H$13*$AB17</f>
        <v>123.34559505054057</v>
      </c>
      <c r="I17" s="143">
        <f>IFERROR(I$13*$AC17,0)</f>
        <v>0</v>
      </c>
      <c r="J17" s="285">
        <f>J$13*$Z17</f>
        <v>42084.781408460796</v>
      </c>
      <c r="K17" s="141">
        <f>K$13*$AA17</f>
        <v>73.165539781598099</v>
      </c>
      <c r="L17" s="142">
        <f>L$13*$AB17</f>
        <v>125.74617713119306</v>
      </c>
      <c r="M17" s="143">
        <f>IFERROR(M$13*$AC17,0)</f>
        <v>0</v>
      </c>
      <c r="N17" s="285">
        <f>N$13*$Z17</f>
        <v>43240.302636206339</v>
      </c>
      <c r="O17" s="141">
        <f>O$13*$AA17</f>
        <v>77.454629974514461</v>
      </c>
      <c r="P17" s="142">
        <f>P$13*$AB17</f>
        <v>128.19477085345858</v>
      </c>
      <c r="Q17" s="143">
        <f>IFERROR(Q$13*$AC17,0)</f>
        <v>0</v>
      </c>
      <c r="R17" s="352">
        <f>R$13*$Z17</f>
        <v>44429.977172875981</v>
      </c>
      <c r="S17" s="141">
        <f>S$13*$AA17</f>
        <v>82.01024087853402</v>
      </c>
      <c r="T17" s="142">
        <f>T$13*$AB17</f>
        <v>130.69233645016939</v>
      </c>
      <c r="U17" s="143">
        <f>IFERROR(U$13*$AC17,0)</f>
        <v>0</v>
      </c>
      <c r="V17" s="285">
        <f>V$13*$Z17</f>
        <v>45654.882890518878</v>
      </c>
      <c r="W17" s="141">
        <f>W$13*$AA17</f>
        <v>86.850448379309711</v>
      </c>
      <c r="X17" s="142">
        <f>X$13*$AB17</f>
        <v>133.23985335881446</v>
      </c>
      <c r="Y17" s="143">
        <f>IFERROR(Y$13*$AC17,0)</f>
        <v>0</v>
      </c>
      <c r="Z17" s="133">
        <v>0.11257411723555744</v>
      </c>
      <c r="AA17" s="133">
        <v>5.9949566714031254E-2</v>
      </c>
      <c r="AB17" s="133">
        <v>0.17587373025916783</v>
      </c>
    </row>
    <row r="18" spans="1:29">
      <c r="A18" s="230" t="s">
        <v>119</v>
      </c>
      <c r="B18" s="285">
        <f>B$13*$Z18</f>
        <v>5540.300913744959</v>
      </c>
      <c r="C18" s="141">
        <f>C$13*$AA18</f>
        <v>30.376225730948438</v>
      </c>
      <c r="D18" s="142">
        <f>D$13*$AB18</f>
        <v>25.619175275060559</v>
      </c>
      <c r="E18" s="143">
        <f>IFERROR(E$13*$AC18,0)</f>
        <v>0</v>
      </c>
      <c r="F18" s="285">
        <f>F$13*$Z18</f>
        <v>5691.8016502646451</v>
      </c>
      <c r="G18" s="141">
        <f>G$13*$AA18</f>
        <v>32.145802116998034</v>
      </c>
      <c r="H18" s="142">
        <f>H$13*$AB18</f>
        <v>26.117513933587613</v>
      </c>
      <c r="I18" s="143">
        <f>IFERROR(I$13*$AC18,0)</f>
        <v>0</v>
      </c>
      <c r="J18" s="285">
        <f>J$13*$Z18</f>
        <v>5847.7628564397455</v>
      </c>
      <c r="K18" s="141">
        <f>K$13*$AA18</f>
        <v>34.024235324909419</v>
      </c>
      <c r="L18" s="142">
        <f>L$13*$AB18</f>
        <v>26.625819365285214</v>
      </c>
      <c r="M18" s="143">
        <f>IFERROR(M$13*$AC18,0)</f>
        <v>0</v>
      </c>
      <c r="N18" s="285">
        <f>N$13*$Z18</f>
        <v>6008.3247956798423</v>
      </c>
      <c r="O18" s="141">
        <f>O$13*$AA18</f>
        <v>36.018794710231568</v>
      </c>
      <c r="P18" s="142">
        <f>P$13*$AB18</f>
        <v>27.144290905616757</v>
      </c>
      <c r="Q18" s="143">
        <f>IFERROR(Q$13*$AC18,0)</f>
        <v>0</v>
      </c>
      <c r="R18" s="352">
        <f>R$13*$Z18</f>
        <v>6173.6324041302041</v>
      </c>
      <c r="S18" s="141">
        <f>S$13*$AA18</f>
        <v>38.137294456283726</v>
      </c>
      <c r="T18" s="142">
        <f>T$13*$AB18</f>
        <v>27.673131876754933</v>
      </c>
      <c r="U18" s="143">
        <f>IFERROR(U$13*$AC18,0)</f>
        <v>0</v>
      </c>
      <c r="V18" s="285">
        <f>V$13*$Z18</f>
        <v>6343.8354542245252</v>
      </c>
      <c r="W18" s="141">
        <f>W$13*$AA18</f>
        <v>40.388140408071592</v>
      </c>
      <c r="X18" s="142">
        <f>X$13*$AB18</f>
        <v>28.212549667315876</v>
      </c>
      <c r="Y18" s="143">
        <f>IFERROR(Y$13*$AC18,0)</f>
        <v>0</v>
      </c>
      <c r="Z18" s="133">
        <v>1.5642394217930736E-2</v>
      </c>
      <c r="AA18" s="133">
        <v>2.7878399743830929E-2</v>
      </c>
      <c r="AB18" s="133">
        <v>3.7239956552268583E-2</v>
      </c>
    </row>
    <row r="19" spans="1:29" s="130" customFormat="1" ht="13">
      <c r="A19" s="237" t="s">
        <v>7</v>
      </c>
      <c r="B19" s="282">
        <f>'[18]DISCOM Sales incl Addl Loads'!$C100</f>
        <v>594903.44776967552</v>
      </c>
      <c r="C19" s="138">
        <f>'[18]DISCOM Sales incl Addl Loads'!$R100</f>
        <v>914.50507690132451</v>
      </c>
      <c r="D19" s="138">
        <f>'[18]DISCOM Sales incl Addl Loads'!$D100</f>
        <v>1313.6816614957384</v>
      </c>
      <c r="E19" s="144">
        <f>'[18]DISCOM Sales incl Addl Loads'!$E100</f>
        <v>0</v>
      </c>
      <c r="F19" s="282">
        <f>'[18]DISCOM Sales incl Addl Loads'!$C193</f>
        <v>638249.87268263858</v>
      </c>
      <c r="G19" s="138">
        <f>'[18]DISCOM Sales incl Addl Loads'!$R193</f>
        <v>971.81888466810369</v>
      </c>
      <c r="H19" s="138">
        <f>'[18]DISCOM Sales incl Addl Loads'!$D193</f>
        <v>1478.6720343409609</v>
      </c>
      <c r="I19" s="144">
        <f>'[18]DISCOM Sales incl Addl Loads'!$E193</f>
        <v>0</v>
      </c>
      <c r="J19" s="282">
        <f>'[18]DISCOM Sales incl Addl Loads'!$C286</f>
        <v>684865.67598009924</v>
      </c>
      <c r="K19" s="138">
        <f>'[18]DISCOM Sales incl Addl Loads'!$R286</f>
        <v>1033.0185057691569</v>
      </c>
      <c r="L19" s="138">
        <f>'[18]DISCOM Sales incl Addl Loads'!$D286</f>
        <v>1664.9196918908558</v>
      </c>
      <c r="M19" s="144">
        <f>'[18]DISCOM Sales incl Addl Loads'!$E286</f>
        <v>0</v>
      </c>
      <c r="N19" s="282">
        <f>'[18]DISCOM Sales incl Addl Loads'!$C379</f>
        <v>735006.33795356657</v>
      </c>
      <c r="O19" s="138">
        <f>'[18]DISCOM Sales incl Addl Loads'!$R379</f>
        <v>1098.3889961538621</v>
      </c>
      <c r="P19" s="138">
        <f>'[18]DISCOM Sales incl Addl Loads'!$D379</f>
        <v>1875.2340844564405</v>
      </c>
      <c r="Q19" s="144">
        <f>'[18]DISCOM Sales incl Addl Loads'!$E379</f>
        <v>0</v>
      </c>
      <c r="R19" s="282">
        <f>'[18]DISCOM Sales incl Addl Loads'!$C472</f>
        <v>788948.00921865972</v>
      </c>
      <c r="S19" s="138">
        <f>'[18]DISCOM Sales incl Addl Loads'!$R472</f>
        <v>1168.2380094326245</v>
      </c>
      <c r="T19" s="138">
        <f>'[18]DISCOM Sales incl Addl Loads'!$D472</f>
        <v>2112.8052631970481</v>
      </c>
      <c r="U19" s="144">
        <f>'[18]DISCOM Sales incl Addl Loads'!$E472</f>
        <v>0</v>
      </c>
      <c r="V19" s="282">
        <f>'[18]DISCOM Sales incl Addl Loads'!$C565</f>
        <v>846989.23873325926</v>
      </c>
      <c r="W19" s="138">
        <f>'[18]DISCOM Sales incl Addl Loads'!$R565</f>
        <v>1242.8977236021258</v>
      </c>
      <c r="X19" s="138">
        <f>'[18]DISCOM Sales incl Addl Loads'!$D565</f>
        <v>2381.2566557941846</v>
      </c>
      <c r="Y19" s="144">
        <f>'[18]DISCOM Sales incl Addl Loads'!$E565</f>
        <v>0</v>
      </c>
      <c r="Z19" s="134"/>
      <c r="AA19" s="134"/>
      <c r="AB19" s="134"/>
      <c r="AC19" s="134"/>
    </row>
    <row r="20" spans="1:29" s="130" customFormat="1" ht="13">
      <c r="A20" s="234" t="s">
        <v>120</v>
      </c>
      <c r="B20" s="282">
        <f>B$19*$Z20</f>
        <v>349554.29912348336</v>
      </c>
      <c r="C20" s="138">
        <f>C$19*$AA20</f>
        <v>62.260546341596324</v>
      </c>
      <c r="D20" s="138">
        <f>D$19*$AB20</f>
        <v>446.746125191825</v>
      </c>
      <c r="E20" s="144">
        <f>IFERROR(E$19*$AC20,0)</f>
        <v>0</v>
      </c>
      <c r="F20" s="282">
        <f>F$19*$Z20</f>
        <v>375023.85932987463</v>
      </c>
      <c r="G20" s="138">
        <f>G$19*$AA20</f>
        <v>66.162535597432822</v>
      </c>
      <c r="H20" s="138">
        <f>H$19*$AB20</f>
        <v>502.85470303299991</v>
      </c>
      <c r="I20" s="144">
        <f>IFERROR(I$19*$AC20,0)</f>
        <v>0</v>
      </c>
      <c r="J20" s="282">
        <f>J$19*$Z20</f>
        <v>402414.44600543001</v>
      </c>
      <c r="K20" s="138">
        <f>K$19*$AA20</f>
        <v>70.329075447119621</v>
      </c>
      <c r="L20" s="138">
        <f>L$19*$AB20</f>
        <v>566.19228456072949</v>
      </c>
      <c r="M20" s="144">
        <f>IFERROR(M$19*$AC20,0)</f>
        <v>0</v>
      </c>
      <c r="N20" s="282">
        <f>N$19*$Z20</f>
        <v>431876.17465977225</v>
      </c>
      <c r="O20" s="138">
        <f>O$19*$AA20</f>
        <v>74.779572824083857</v>
      </c>
      <c r="P20" s="138">
        <f>P$19*$AB20</f>
        <v>637.71428468043052</v>
      </c>
      <c r="Q20" s="144">
        <f>IFERROR(Q$19*$AC20,0)</f>
        <v>0</v>
      </c>
      <c r="R20" s="282">
        <f>R$19*$Z20</f>
        <v>463571.30630392296</v>
      </c>
      <c r="S20" s="138">
        <f>S$19*$AA20</f>
        <v>79.5349731362315</v>
      </c>
      <c r="T20" s="138">
        <f>T$19*$AB20</f>
        <v>718.50554992408047</v>
      </c>
      <c r="U20" s="144">
        <f>IFERROR(U$19*$AC20,0)</f>
        <v>0</v>
      </c>
      <c r="V20" s="282">
        <f>V$19*$Z20</f>
        <v>497675.26280191261</v>
      </c>
      <c r="W20" s="138">
        <f>W$19*$AA20</f>
        <v>84.617891439594985</v>
      </c>
      <c r="X20" s="138">
        <f>X$19*$AB20</f>
        <v>809.79830597014563</v>
      </c>
      <c r="Y20" s="144">
        <f>IFERROR(Y$19*$AC20,0)</f>
        <v>0</v>
      </c>
      <c r="Z20" s="134">
        <v>0.587581565435502</v>
      </c>
      <c r="AA20" s="134">
        <v>6.8081137999318364E-2</v>
      </c>
      <c r="AB20" s="134">
        <v>0.34007182888064869</v>
      </c>
      <c r="AC20" s="134"/>
    </row>
    <row r="21" spans="1:29">
      <c r="A21" s="230" t="s">
        <v>109</v>
      </c>
      <c r="B21" s="285">
        <f>B$20*$Z21</f>
        <v>349554.29912348336</v>
      </c>
      <c r="C21" s="141">
        <f>C$20*$AA21</f>
        <v>62.260546341596324</v>
      </c>
      <c r="D21" s="141">
        <f>D$20*$AB21</f>
        <v>446.746125191825</v>
      </c>
      <c r="E21" s="145">
        <f>IFERROR(E$20*$AC21,0)</f>
        <v>0</v>
      </c>
      <c r="F21" s="285">
        <f>F$20*$Z21</f>
        <v>375023.85932987463</v>
      </c>
      <c r="G21" s="141">
        <f>G$20*$AA21</f>
        <v>66.162535597432822</v>
      </c>
      <c r="H21" s="141">
        <f>H$20*$AB21</f>
        <v>502.85470303299991</v>
      </c>
      <c r="I21" s="145">
        <f>IFERROR(I$20*$AC21,0)</f>
        <v>0</v>
      </c>
      <c r="J21" s="285">
        <f>J$20*$Z21</f>
        <v>402414.44600543001</v>
      </c>
      <c r="K21" s="141">
        <f>K$20*$AA21</f>
        <v>70.329075447119621</v>
      </c>
      <c r="L21" s="141">
        <f>L$20*$AB21</f>
        <v>566.19228456072949</v>
      </c>
      <c r="M21" s="145">
        <f>IFERROR(M$20*$AC21,0)</f>
        <v>0</v>
      </c>
      <c r="N21" s="285">
        <f>N$20*$Z21</f>
        <v>431876.17465977225</v>
      </c>
      <c r="O21" s="141">
        <f>O$20*$AA21</f>
        <v>74.779572824083857</v>
      </c>
      <c r="P21" s="141">
        <f>P$20*$AB21</f>
        <v>637.71428468043052</v>
      </c>
      <c r="Q21" s="145">
        <f>IFERROR(Q$20*$AC21,0)</f>
        <v>0</v>
      </c>
      <c r="R21" s="285">
        <f>R$20*$Z21</f>
        <v>463571.30630392296</v>
      </c>
      <c r="S21" s="141">
        <f>S$20*$AA21</f>
        <v>79.5349731362315</v>
      </c>
      <c r="T21" s="141">
        <f>T$20*$AB21</f>
        <v>718.50554992408047</v>
      </c>
      <c r="U21" s="145">
        <f>IFERROR(U$20*$AC21,0)</f>
        <v>0</v>
      </c>
      <c r="V21" s="285">
        <f>V$20*$Z21</f>
        <v>497675.26280191261</v>
      </c>
      <c r="W21" s="141">
        <f>W$20*$AA21</f>
        <v>84.617891439594985</v>
      </c>
      <c r="X21" s="141">
        <f>X$20*$AB21</f>
        <v>809.79830597014563</v>
      </c>
      <c r="Y21" s="145">
        <f>IFERROR(Y$20*$AC21,0)</f>
        <v>0</v>
      </c>
      <c r="Z21" s="133">
        <v>1</v>
      </c>
      <c r="AA21" s="133">
        <v>1</v>
      </c>
      <c r="AB21" s="133">
        <v>1</v>
      </c>
    </row>
    <row r="22" spans="1:29" s="130" customFormat="1" ht="13">
      <c r="A22" s="234" t="s">
        <v>121</v>
      </c>
      <c r="B22" s="282">
        <f>B$19*$Z22</f>
        <v>229899.17365429096</v>
      </c>
      <c r="C22" s="138">
        <f>C$19*$AA22</f>
        <v>848.60290832390046</v>
      </c>
      <c r="D22" s="138">
        <f>D$19*$AB22</f>
        <v>850.90325574711312</v>
      </c>
      <c r="E22" s="144">
        <f>IFERROR(E$19*$AC22,0)</f>
        <v>0</v>
      </c>
      <c r="F22" s="282">
        <f>F$19*$Z22</f>
        <v>246650.30748234064</v>
      </c>
      <c r="G22" s="138">
        <f>G$19*$AA22</f>
        <v>901.78649930275481</v>
      </c>
      <c r="H22" s="138">
        <f>H$19*$AB22</f>
        <v>957.77149448090427</v>
      </c>
      <c r="I22" s="144">
        <f>IFERROR(I$19*$AC22,0)</f>
        <v>0</v>
      </c>
      <c r="J22" s="282">
        <f>J$19*$Z22</f>
        <v>264664.88564203278</v>
      </c>
      <c r="K22" s="138">
        <f>K$19*$AA22</f>
        <v>958.57587944555996</v>
      </c>
      <c r="L22" s="138">
        <f>L$19*$AB22</f>
        <v>1078.4085885574384</v>
      </c>
      <c r="M22" s="144">
        <f>IFERROR(M$19*$AC22,0)</f>
        <v>0</v>
      </c>
      <c r="N22" s="282">
        <f>N$19*$Z22</f>
        <v>284041.63794931176</v>
      </c>
      <c r="O22" s="138">
        <f>O$19*$AA22</f>
        <v>1019.2355626558325</v>
      </c>
      <c r="P22" s="138">
        <f>P$19*$AB22</f>
        <v>1214.6342866164143</v>
      </c>
      <c r="Q22" s="144">
        <f>IFERROR(Q$19*$AC22,0)</f>
        <v>0</v>
      </c>
      <c r="R22" s="282">
        <f>R$19*$Z22</f>
        <v>304887.28222296468</v>
      </c>
      <c r="S22" s="138">
        <f>S$19*$AA22</f>
        <v>1084.0510320381948</v>
      </c>
      <c r="T22" s="138">
        <f>T$19*$AB22</f>
        <v>1368.5148616347924</v>
      </c>
      <c r="U22" s="144">
        <f>IFERROR(U$19*$AC22,0)</f>
        <v>0</v>
      </c>
      <c r="V22" s="282">
        <f>V$19*$Z22</f>
        <v>327317.19207356562</v>
      </c>
      <c r="W22" s="138">
        <f>W$19*$AA22</f>
        <v>1153.3305277776219</v>
      </c>
      <c r="X22" s="138">
        <f>X$19*$AB22</f>
        <v>1542.3972950019959</v>
      </c>
      <c r="Y22" s="144">
        <f>IFERROR(Y$19*$AC22,0)</f>
        <v>0</v>
      </c>
      <c r="Z22" s="134">
        <v>0.38644787572873401</v>
      </c>
      <c r="AA22" s="134">
        <v>0.9279367930895206</v>
      </c>
      <c r="AB22" s="134">
        <v>0.64772408772022239</v>
      </c>
      <c r="AC22" s="133"/>
    </row>
    <row r="23" spans="1:29">
      <c r="A23" s="230" t="s">
        <v>112</v>
      </c>
      <c r="B23" s="285">
        <f>B$22*$Z23</f>
        <v>97415.23796790115</v>
      </c>
      <c r="C23" s="141">
        <f>C$22*$AA23</f>
        <v>164.36658835296549</v>
      </c>
      <c r="D23" s="141">
        <f>D$22*$AB23</f>
        <v>151.88337130368461</v>
      </c>
      <c r="E23" s="145">
        <f>IFERROR(E$22*$AC23,0)</f>
        <v>0</v>
      </c>
      <c r="F23" s="285">
        <f>F$22*$Z23</f>
        <v>104513.20035790716</v>
      </c>
      <c r="G23" s="141">
        <f>G$22*$AA23</f>
        <v>174.66776139845933</v>
      </c>
      <c r="H23" s="141">
        <f>H$22*$AB23</f>
        <v>170.95899273837236</v>
      </c>
      <c r="I23" s="145">
        <f>IFERROR(I$22*$AC23,0)</f>
        <v>0</v>
      </c>
      <c r="J23" s="285">
        <f>J$22*$Z23</f>
        <v>112146.52235042842</v>
      </c>
      <c r="K23" s="141">
        <f>K$22*$AA23</f>
        <v>185.66734268340792</v>
      </c>
      <c r="L23" s="141">
        <f>L$22*$AB23</f>
        <v>192.49230857524262</v>
      </c>
      <c r="M23" s="145">
        <f>IFERROR(M$22*$AC23,0)</f>
        <v>0</v>
      </c>
      <c r="N23" s="285">
        <f>N$22*$Z23</f>
        <v>120357.03875662094</v>
      </c>
      <c r="O23" s="141">
        <f>O$22*$AA23</f>
        <v>197.41656612118405</v>
      </c>
      <c r="P23" s="141">
        <f>P$22*$AB23</f>
        <v>216.80813783038911</v>
      </c>
      <c r="Q23" s="145">
        <f>IFERROR(Q$22*$AC23,0)</f>
        <v>0</v>
      </c>
      <c r="R23" s="285">
        <f>R$22*$Z23</f>
        <v>129189.96914620878</v>
      </c>
      <c r="S23" s="141">
        <f>S$22*$AA23</f>
        <v>209.97072716679844</v>
      </c>
      <c r="T23" s="141">
        <f>T$22*$AB23</f>
        <v>244.27530328554974</v>
      </c>
      <c r="U23" s="145">
        <f>IFERROR(U$22*$AC23,0)</f>
        <v>0</v>
      </c>
      <c r="V23" s="285">
        <f>V$22*$Z23</f>
        <v>138694.20080987085</v>
      </c>
      <c r="W23" s="141">
        <f>W$22*$AA23</f>
        <v>223.389529112687</v>
      </c>
      <c r="X23" s="141">
        <f>X$22*$AB23</f>
        <v>275.31273323063874</v>
      </c>
      <c r="Y23" s="145">
        <f>IFERROR(Y$22*$AC23,0)</f>
        <v>0</v>
      </c>
      <c r="Z23" s="133">
        <v>0.42373026583552897</v>
      </c>
      <c r="AA23" s="133">
        <v>0.19369081432635032</v>
      </c>
      <c r="AB23" s="133">
        <v>0.17849663904544288</v>
      </c>
    </row>
    <row r="24" spans="1:29">
      <c r="A24" s="230" t="s">
        <v>122</v>
      </c>
      <c r="B24" s="285">
        <f>B$22*$Z24</f>
        <v>84473.159944563391</v>
      </c>
      <c r="C24" s="141">
        <f>C$22*$AA24</f>
        <v>98.814321283339183</v>
      </c>
      <c r="D24" s="141">
        <f>D$22*$AB24</f>
        <v>206.15690824735009</v>
      </c>
      <c r="E24" s="145">
        <f>IFERROR(E$22*$AC24,0)</f>
        <v>0</v>
      </c>
      <c r="F24" s="285">
        <f>F$22*$Z24</f>
        <v>90628.124247468862</v>
      </c>
      <c r="G24" s="141">
        <f>G$22*$AA24</f>
        <v>105.00720654738582</v>
      </c>
      <c r="H24" s="141">
        <f>H$22*$AB24</f>
        <v>232.04895359844443</v>
      </c>
      <c r="I24" s="145">
        <f>IFERROR(I$22*$AC24,0)</f>
        <v>0</v>
      </c>
      <c r="J24" s="285">
        <f>J$22*$Z24</f>
        <v>97247.323081588329</v>
      </c>
      <c r="K24" s="141">
        <f>K$22*$AA24</f>
        <v>111.61996264316267</v>
      </c>
      <c r="L24" s="141">
        <f>L$22*$AB24</f>
        <v>261.27691831333601</v>
      </c>
      <c r="M24" s="145">
        <f>IFERROR(M$22*$AC24,0)</f>
        <v>0</v>
      </c>
      <c r="N24" s="285">
        <f>N$22*$Z24</f>
        <v>104367.03330429802</v>
      </c>
      <c r="O24" s="141">
        <f>O$22*$AA24</f>
        <v>118.68339050428614</v>
      </c>
      <c r="P24" s="141">
        <f>P$22*$AB24</f>
        <v>294.28169123668937</v>
      </c>
      <c r="Q24" s="145">
        <f>IFERROR(Q$22*$AC24,0)</f>
        <v>0</v>
      </c>
      <c r="R24" s="285">
        <f>R$22*$Z24</f>
        <v>112026.46685025627</v>
      </c>
      <c r="S24" s="141">
        <f>S$22*$AA24</f>
        <v>126.23073279224657</v>
      </c>
      <c r="T24" s="141">
        <f>T$22*$AB24</f>
        <v>331.56388914914089</v>
      </c>
      <c r="U24" s="145">
        <f>IFERROR(U$22*$AC24,0)</f>
        <v>0</v>
      </c>
      <c r="V24" s="285">
        <f>V$22*$Z24</f>
        <v>120268.0161008905</v>
      </c>
      <c r="W24" s="141">
        <f>W$22*$AA24</f>
        <v>134.29788208338536</v>
      </c>
      <c r="X24" s="141">
        <f>X$22*$AB24</f>
        <v>373.69213888774834</v>
      </c>
      <c r="Y24" s="145">
        <f>IFERROR(Y$22*$AC24,0)</f>
        <v>0</v>
      </c>
      <c r="Z24" s="133">
        <v>0.36743568322515691</v>
      </c>
      <c r="AA24" s="133">
        <v>0.1164435336175198</v>
      </c>
      <c r="AB24" s="133">
        <v>0.2422800792627588</v>
      </c>
    </row>
    <row r="25" spans="1:29">
      <c r="A25" s="230" t="s">
        <v>123</v>
      </c>
      <c r="B25" s="285">
        <f>B$22*$Z25</f>
        <v>21886.541193005647</v>
      </c>
      <c r="C25" s="141">
        <f>C$22*$AA25</f>
        <v>104.14377389062584</v>
      </c>
      <c r="D25" s="141">
        <f>D$22*$AB25</f>
        <v>83.697888868969301</v>
      </c>
      <c r="E25" s="145">
        <f>IFERROR(E$22*$AC25,0)</f>
        <v>0</v>
      </c>
      <c r="F25" s="285">
        <f>F$22*$Z25</f>
        <v>23481.259324130675</v>
      </c>
      <c r="G25" s="141">
        <f>G$22*$AA25</f>
        <v>110.67066629137551</v>
      </c>
      <c r="H25" s="141">
        <f>H$22*$AB25</f>
        <v>94.209831218172937</v>
      </c>
      <c r="I25" s="145">
        <f>IFERROR(I$22*$AC25,0)</f>
        <v>0</v>
      </c>
      <c r="J25" s="285">
        <f>J$22*$Z25</f>
        <v>25196.258124255171</v>
      </c>
      <c r="K25" s="141">
        <f>K$22*$AA25</f>
        <v>117.64007484155655</v>
      </c>
      <c r="L25" s="141">
        <f>L$22*$AB25</f>
        <v>106.07612744550102</v>
      </c>
      <c r="M25" s="145">
        <f>IFERROR(M$22*$AC25,0)</f>
        <v>0</v>
      </c>
      <c r="N25" s="285">
        <f>N$22*$Z25</f>
        <v>27040.936731920159</v>
      </c>
      <c r="O25" s="141">
        <f>O$22*$AA25</f>
        <v>125.08446169265179</v>
      </c>
      <c r="P25" s="141">
        <f>P$22*$AB25</f>
        <v>119.47577453843272</v>
      </c>
      <c r="Q25" s="145">
        <f>IFERROR(Q$22*$AC25,0)</f>
        <v>0</v>
      </c>
      <c r="R25" s="285">
        <f>R$22*$Z25</f>
        <v>29025.454748396864</v>
      </c>
      <c r="S25" s="141">
        <f>S$22*$AA25</f>
        <v>133.03886241619384</v>
      </c>
      <c r="T25" s="141">
        <f>T$22*$AB25</f>
        <v>134.61201850035388</v>
      </c>
      <c r="U25" s="145">
        <f>IFERROR(U$22*$AC25,0)</f>
        <v>0</v>
      </c>
      <c r="V25" s="285">
        <f>V$22*$Z25</f>
        <v>31160.795811600452</v>
      </c>
      <c r="W25" s="141">
        <f>W$22*$AA25</f>
        <v>141.54110541910092</v>
      </c>
      <c r="X25" s="141">
        <f>X$22*$AB25</f>
        <v>151.71571681850847</v>
      </c>
      <c r="Y25" s="145">
        <f>IFERROR(Y$22*$AC25,0)</f>
        <v>0</v>
      </c>
      <c r="Z25" s="133">
        <v>9.5200608358503094E-2</v>
      </c>
      <c r="AA25" s="133">
        <v>0.12272380034181493</v>
      </c>
      <c r="AB25" s="133">
        <v>9.8363578119677747E-2</v>
      </c>
    </row>
    <row r="26" spans="1:29">
      <c r="A26" s="230" t="s">
        <v>124</v>
      </c>
      <c r="B26" s="285">
        <f>B$22*$Z26</f>
        <v>26124.234548820768</v>
      </c>
      <c r="C26" s="141">
        <f>C$22*$AA26</f>
        <v>481.27822479696999</v>
      </c>
      <c r="D26" s="141">
        <f>D$22*$AB26</f>
        <v>409.16508732710912</v>
      </c>
      <c r="E26" s="145">
        <f>IFERROR(E$22*$AC26,0)</f>
        <v>0</v>
      </c>
      <c r="F26" s="285">
        <f>F$22*$Z26</f>
        <v>28027.723552833933</v>
      </c>
      <c r="G26" s="141">
        <f>G$22*$AA26</f>
        <v>511.44086506553418</v>
      </c>
      <c r="H26" s="141">
        <f>H$22*$AB26</f>
        <v>460.55371692591456</v>
      </c>
      <c r="I26" s="145">
        <f>IFERROR(I$22*$AC26,0)</f>
        <v>0</v>
      </c>
      <c r="J26" s="285">
        <f>J$22*$Z26</f>
        <v>30074.782085760842</v>
      </c>
      <c r="K26" s="141">
        <f>K$22*$AA26</f>
        <v>543.64849927743285</v>
      </c>
      <c r="L26" s="141">
        <f>L$22*$AB26</f>
        <v>518.56323422335879</v>
      </c>
      <c r="M26" s="145">
        <f>IFERROR(M$22*$AC26,0)</f>
        <v>0</v>
      </c>
      <c r="N26" s="285">
        <f>N$22*$Z26</f>
        <v>32276.629156472623</v>
      </c>
      <c r="O26" s="141">
        <f>O$22*$AA26</f>
        <v>578.05114433771053</v>
      </c>
      <c r="P26" s="141">
        <f>P$22*$AB26</f>
        <v>584.06868301090321</v>
      </c>
      <c r="Q26" s="145">
        <f>IFERROR(Q$22*$AC26,0)</f>
        <v>0</v>
      </c>
      <c r="R26" s="285">
        <f>R$22*$Z26</f>
        <v>34645.391478102778</v>
      </c>
      <c r="S26" s="141">
        <f>S$22*$AA26</f>
        <v>614.81070966295601</v>
      </c>
      <c r="T26" s="141">
        <f>T$22*$AB26</f>
        <v>658.06365069974788</v>
      </c>
      <c r="U26" s="145">
        <f>IFERROR(U$22*$AC26,0)</f>
        <v>0</v>
      </c>
      <c r="V26" s="285">
        <f>V$22*$Z26</f>
        <v>37194.179351203806</v>
      </c>
      <c r="W26" s="141">
        <f>W$22*$AA26</f>
        <v>654.10201116244866</v>
      </c>
      <c r="X26" s="141">
        <f>X$22*$AB26</f>
        <v>741.67670606510035</v>
      </c>
      <c r="Y26" s="145">
        <f>IFERROR(Y$22*$AC26,0)</f>
        <v>0</v>
      </c>
      <c r="Z26" s="133">
        <v>0.113633442580811</v>
      </c>
      <c r="AA26" s="133">
        <v>0.56714185171431497</v>
      </c>
      <c r="AB26" s="133">
        <v>0.4808597035721206</v>
      </c>
    </row>
    <row r="27" spans="1:29" s="130" customFormat="1" ht="13">
      <c r="A27" s="234" t="s">
        <v>125</v>
      </c>
      <c r="B27" s="282">
        <f>B$19*$Z27</f>
        <v>472.7699734552607</v>
      </c>
      <c r="C27" s="138">
        <f>C$19*$AA27</f>
        <v>1.0972402426766723</v>
      </c>
      <c r="D27" s="138">
        <f>D$19*$AB27</f>
        <v>2.1335488224693098</v>
      </c>
      <c r="E27" s="144">
        <f>IFERROR(E$19*$AC27,0)</f>
        <v>0</v>
      </c>
      <c r="F27" s="282">
        <f>F$19*$Z27</f>
        <v>507.21739216212967</v>
      </c>
      <c r="G27" s="138">
        <f>G$19*$AA27</f>
        <v>1.1660064178802361</v>
      </c>
      <c r="H27" s="138">
        <f>H$19*$AB27</f>
        <v>2.4015094905826926</v>
      </c>
      <c r="I27" s="144">
        <f>IFERROR(I$19*$AC27,0)</f>
        <v>0</v>
      </c>
      <c r="J27" s="282">
        <f>J$19*$Z27</f>
        <v>544.2629869895926</v>
      </c>
      <c r="K27" s="138">
        <f>K$19*$AA27</f>
        <v>1.23943486437522</v>
      </c>
      <c r="L27" s="138">
        <f>L$19*$AB27</f>
        <v>2.7039940894776846</v>
      </c>
      <c r="M27" s="144">
        <f>IFERROR(M$19*$AC27,0)</f>
        <v>0</v>
      </c>
      <c r="N27" s="282">
        <f>N$19*$Z27</f>
        <v>584.10978821270976</v>
      </c>
      <c r="O27" s="138">
        <f>O$19*$AA27</f>
        <v>1.3178675976047003</v>
      </c>
      <c r="P27" s="138">
        <f>P$19*$AB27</f>
        <v>3.0455654440597</v>
      </c>
      <c r="Q27" s="144">
        <f>IFERROR(Q$19*$AC27,0)</f>
        <v>0</v>
      </c>
      <c r="R27" s="282">
        <f>R$19*$Z27</f>
        <v>626.97725282018325</v>
      </c>
      <c r="S27" s="138">
        <f>S$19*$AA27</f>
        <v>1.4016737461067987</v>
      </c>
      <c r="T27" s="138">
        <f>T$19*$AB27</f>
        <v>3.4314045126187867</v>
      </c>
      <c r="U27" s="144">
        <f>IFERROR(U$19*$AC27,0)</f>
        <v>0</v>
      </c>
      <c r="V27" s="282">
        <f>V$19*$Z27</f>
        <v>673.10263777097225</v>
      </c>
      <c r="W27" s="138">
        <f>W$19*$AA27</f>
        <v>1.4912518632355609</v>
      </c>
      <c r="X27" s="138">
        <f>X$19*$AB27</f>
        <v>3.8673960997387113</v>
      </c>
      <c r="Y27" s="144">
        <f>IFERROR(Y$19*$AC27,0)</f>
        <v>0</v>
      </c>
      <c r="Z27" s="134">
        <v>7.9470034209366293E-4</v>
      </c>
      <c r="AA27" s="134">
        <v>1.1998186455066176E-3</v>
      </c>
      <c r="AB27" s="134">
        <v>1.6240988094787612E-3</v>
      </c>
      <c r="AC27" s="133"/>
    </row>
    <row r="28" spans="1:29" s="130" customFormat="1" ht="13">
      <c r="A28" s="234" t="s">
        <v>126</v>
      </c>
      <c r="B28" s="282">
        <f>B$19*$Z28</f>
        <v>14977.205018445953</v>
      </c>
      <c r="C28" s="138">
        <f>C$19*$AA28</f>
        <v>2.5443819931509379</v>
      </c>
      <c r="D28" s="138">
        <f>D$19*$AB28</f>
        <v>13.898731734330937</v>
      </c>
      <c r="E28" s="144">
        <f>IFERROR(E$19*$AC28,0)</f>
        <v>0</v>
      </c>
      <c r="F28" s="282">
        <f>F$19*$Z28</f>
        <v>16068.488478261217</v>
      </c>
      <c r="G28" s="138">
        <f>G$19*$AA28</f>
        <v>2.70384335003572</v>
      </c>
      <c r="H28" s="138">
        <f>H$19*$AB28</f>
        <v>15.644327336474028</v>
      </c>
      <c r="I28" s="144">
        <f>IFERROR(I$19*$AC28,0)</f>
        <v>0</v>
      </c>
      <c r="J28" s="282">
        <f>J$19*$Z28</f>
        <v>17242.081345646857</v>
      </c>
      <c r="K28" s="138">
        <f>K$19*$AA28</f>
        <v>2.8741160121020695</v>
      </c>
      <c r="L28" s="138">
        <f>L$19*$AB28</f>
        <v>17.614824683210358</v>
      </c>
      <c r="M28" s="144">
        <f>IFERROR(M$19*$AC28,0)</f>
        <v>0</v>
      </c>
      <c r="N28" s="282">
        <f>N$19*$Z28</f>
        <v>18504.415556269829</v>
      </c>
      <c r="O28" s="138">
        <f>O$19*$AA28</f>
        <v>3.0559930763408687</v>
      </c>
      <c r="P28" s="138">
        <f>P$19*$AB28</f>
        <v>19.839947715535878</v>
      </c>
      <c r="Q28" s="144">
        <f>IFERROR(Q$19*$AC28,0)</f>
        <v>0</v>
      </c>
      <c r="R28" s="282">
        <f>R$19*$Z28</f>
        <v>19862.443438951897</v>
      </c>
      <c r="S28" s="138">
        <f>S$19*$AA28</f>
        <v>3.2503305120913977</v>
      </c>
      <c r="T28" s="138">
        <f>T$19*$AB28</f>
        <v>22.353447125556531</v>
      </c>
      <c r="U28" s="144">
        <f>IFERROR(U$19*$AC28,0)</f>
        <v>0</v>
      </c>
      <c r="V28" s="282">
        <f>V$19*$Z28</f>
        <v>21323.681220010098</v>
      </c>
      <c r="W28" s="138">
        <f>W$19*$AA28</f>
        <v>3.4580525216731686</v>
      </c>
      <c r="X28" s="138">
        <f>X$19*$AB28</f>
        <v>25.193658722304363</v>
      </c>
      <c r="Y28" s="144">
        <f>IFERROR(Y$19*$AC28,0)</f>
        <v>0</v>
      </c>
      <c r="Z28" s="134">
        <v>2.5175858493670336E-2</v>
      </c>
      <c r="AA28" s="134">
        <v>2.7822502656543236E-3</v>
      </c>
      <c r="AB28" s="134">
        <v>1.0579984589650166E-2</v>
      </c>
      <c r="AC28" s="133"/>
    </row>
    <row r="29" spans="1:29">
      <c r="A29" s="230" t="s">
        <v>109</v>
      </c>
      <c r="B29" s="285">
        <f>B$28*$Z29</f>
        <v>12189.832049949311</v>
      </c>
      <c r="C29" s="141">
        <f>C$28*$AA29</f>
        <v>1.3483668369018071</v>
      </c>
      <c r="D29" s="141">
        <f>D$28*$AB29</f>
        <v>10.918384060756429</v>
      </c>
      <c r="E29" s="145">
        <f>IFERROR(E$28*$AC29,0)</f>
        <v>0</v>
      </c>
      <c r="F29" s="285">
        <f>F$28*$Z29</f>
        <v>13078.019270305327</v>
      </c>
      <c r="G29" s="141">
        <f>G$28*$AA29</f>
        <v>1.4328716030766906</v>
      </c>
      <c r="H29" s="141">
        <f>H$28*$AB29</f>
        <v>12.289666244143582</v>
      </c>
      <c r="I29" s="145">
        <f>IFERROR(I$28*$AC29,0)</f>
        <v>0</v>
      </c>
      <c r="J29" s="285">
        <f>J$28*$Z29</f>
        <v>14033.19748485405</v>
      </c>
      <c r="K29" s="141">
        <f>K$28*$AA29</f>
        <v>1.5231056997568559</v>
      </c>
      <c r="L29" s="141">
        <f>L$28*$AB29</f>
        <v>13.837623801251182</v>
      </c>
      <c r="M29" s="145">
        <f>IFERROR(M$28*$AC29,0)</f>
        <v>0</v>
      </c>
      <c r="N29" s="285">
        <f>N$28*$Z29</f>
        <v>15060.601596599061</v>
      </c>
      <c r="O29" s="141">
        <f>O$28*$AA29</f>
        <v>1.6194894198400804</v>
      </c>
      <c r="P29" s="141">
        <f>P$28*$AB29</f>
        <v>15.585606877243293</v>
      </c>
      <c r="Q29" s="145">
        <f>IFERROR(Q$28*$AC29,0)</f>
        <v>0</v>
      </c>
      <c r="R29" s="285">
        <f>R$28*$Z29</f>
        <v>16165.890052532901</v>
      </c>
      <c r="S29" s="141">
        <f>S$28*$AA29</f>
        <v>1.7224763747233931</v>
      </c>
      <c r="T29" s="141">
        <f>T$28*$AB29</f>
        <v>17.56012889980331</v>
      </c>
      <c r="U29" s="145">
        <f>IFERROR(U$28*$AC29,0)</f>
        <v>0</v>
      </c>
      <c r="V29" s="285">
        <f>V$28*$Z29</f>
        <v>17355.180251485406</v>
      </c>
      <c r="W29" s="141">
        <f>W$28*$AA29</f>
        <v>1.8325563351100818</v>
      </c>
      <c r="X29" s="141">
        <f>X$28*$AB29</f>
        <v>19.79130521285558</v>
      </c>
      <c r="Y29" s="145">
        <f>IFERROR(Y$28*$AC29,0)</f>
        <v>0</v>
      </c>
      <c r="Z29" s="133">
        <v>0.81389231401561857</v>
      </c>
      <c r="AA29" s="133">
        <v>0.52993883800914765</v>
      </c>
      <c r="AB29" s="133">
        <v>0.78556693297325686</v>
      </c>
    </row>
    <row r="30" spans="1:29">
      <c r="A30" s="230" t="s">
        <v>127</v>
      </c>
      <c r="B30" s="285">
        <f>B$28*$Z30</f>
        <v>1939.0955942500927</v>
      </c>
      <c r="C30" s="141">
        <f>C$28*$AA30</f>
        <v>0.73930926841470568</v>
      </c>
      <c r="D30" s="141">
        <f>D$28*$AB30</f>
        <v>1.8838273783025989</v>
      </c>
      <c r="E30" s="145">
        <f>IFERROR(E$28*$AC30,0)</f>
        <v>0</v>
      </c>
      <c r="F30" s="285">
        <f>F$28*$Z30</f>
        <v>2080.3838350399851</v>
      </c>
      <c r="G30" s="141">
        <f>G$28*$AA30</f>
        <v>0.78564321489611</v>
      </c>
      <c r="H30" s="141">
        <f>H$28*$AB30</f>
        <v>2.1204245621045685</v>
      </c>
      <c r="I30" s="145">
        <f>IFERROR(I$28*$AC30,0)</f>
        <v>0</v>
      </c>
      <c r="J30" s="285">
        <f>J$28*$Z30</f>
        <v>2232.3286575745005</v>
      </c>
      <c r="K30" s="141">
        <f>K$28*$AA30</f>
        <v>0.83511855215370612</v>
      </c>
      <c r="L30" s="141">
        <f>L$28*$AB30</f>
        <v>2.3875048196136341</v>
      </c>
      <c r="M30" s="145">
        <f>IFERROR(M$28*$AC30,0)</f>
        <v>0</v>
      </c>
      <c r="N30" s="285">
        <f>N$28*$Z30</f>
        <v>2395.7628032161924</v>
      </c>
      <c r="O30" s="141">
        <f>O$28*$AA30</f>
        <v>0.8879657266997274</v>
      </c>
      <c r="P30" s="141">
        <f>P$28*$AB30</f>
        <v>2.6890969194188687</v>
      </c>
      <c r="Q30" s="145">
        <f>IFERROR(Q$28*$AC30,0)</f>
        <v>0</v>
      </c>
      <c r="R30" s="285">
        <f>R$28*$Z30</f>
        <v>2571.586388520283</v>
      </c>
      <c r="S30" s="141">
        <f>S$28*$AA30</f>
        <v>0.94443345357291875</v>
      </c>
      <c r="T30" s="141">
        <f>T$28*$AB30</f>
        <v>3.029775414007589</v>
      </c>
      <c r="U30" s="145">
        <f>IFERROR(U$28*$AC30,0)</f>
        <v>0</v>
      </c>
      <c r="V30" s="285">
        <f>V$28*$Z30</f>
        <v>2760.7725377325037</v>
      </c>
      <c r="W30" s="141">
        <f>W$28*$AA30</f>
        <v>1.0047902739524526</v>
      </c>
      <c r="X30" s="141">
        <f>X$28*$AB30</f>
        <v>3.4147363203980645</v>
      </c>
      <c r="Y30" s="145">
        <f>IFERROR(Y$28*$AC30,0)</f>
        <v>0</v>
      </c>
      <c r="Z30" s="133">
        <v>0.12946979038224415</v>
      </c>
      <c r="AA30" s="133">
        <v>0.29056535944870143</v>
      </c>
      <c r="AB30" s="133">
        <v>0.13553951643295628</v>
      </c>
    </row>
    <row r="31" spans="1:29">
      <c r="A31" s="230" t="s">
        <v>128</v>
      </c>
      <c r="B31" s="285">
        <f>B$28*$Z31</f>
        <v>848.27737424654845</v>
      </c>
      <c r="C31" s="141">
        <f>C$28*$AA31</f>
        <v>0.45670588783442523</v>
      </c>
      <c r="D31" s="141">
        <f>D$28*$AB31</f>
        <v>1.0965202952719091</v>
      </c>
      <c r="E31" s="145">
        <f>IFERROR(E$28*$AC31,0)</f>
        <v>0</v>
      </c>
      <c r="F31" s="285">
        <f>F$28*$Z31</f>
        <v>910.08537291590449</v>
      </c>
      <c r="G31" s="141">
        <f>G$28*$AA31</f>
        <v>0.48532853206291954</v>
      </c>
      <c r="H31" s="141">
        <f>H$28*$AB31</f>
        <v>1.2342365302258769</v>
      </c>
      <c r="I31" s="145">
        <f>IFERROR(I$28*$AC31,0)</f>
        <v>0</v>
      </c>
      <c r="J31" s="285">
        <f>J$28*$Z31</f>
        <v>976.55520321830534</v>
      </c>
      <c r="K31" s="141">
        <f>K$28*$AA31</f>
        <v>0.5158917601915074</v>
      </c>
      <c r="L31" s="141">
        <f>L$28*$AB31</f>
        <v>1.3896960623455425</v>
      </c>
      <c r="M31" s="145">
        <f>IFERROR(M$28*$AC31,0)</f>
        <v>0</v>
      </c>
      <c r="N31" s="285">
        <f>N$28*$Z31</f>
        <v>1048.0511564545757</v>
      </c>
      <c r="O31" s="141">
        <f>O$28*$AA31</f>
        <v>0.54853792980106097</v>
      </c>
      <c r="P31" s="141">
        <f>P$28*$AB31</f>
        <v>1.5652439188737164</v>
      </c>
      <c r="Q31" s="145">
        <f>IFERROR(Q$28*$AC31,0)</f>
        <v>0</v>
      </c>
      <c r="R31" s="285">
        <f>R$28*$Z31</f>
        <v>1124.966997898714</v>
      </c>
      <c r="S31" s="141">
        <f>S$28*$AA31</f>
        <v>0.58342068379508594</v>
      </c>
      <c r="T31" s="141">
        <f>T$28*$AB31</f>
        <v>1.7635428117456342</v>
      </c>
      <c r="U31" s="145">
        <f>IFERROR(U$28*$AC31,0)</f>
        <v>0</v>
      </c>
      <c r="V31" s="285">
        <f>V$28*$Z31</f>
        <v>1207.7284307921873</v>
      </c>
      <c r="W31" s="141">
        <f>W$28*$AA31</f>
        <v>0.62070591261063424</v>
      </c>
      <c r="X31" s="141">
        <f>X$28*$AB31</f>
        <v>1.9876171890507195</v>
      </c>
      <c r="Y31" s="145">
        <f>IFERROR(Y$28*$AC31,0)</f>
        <v>0</v>
      </c>
      <c r="Z31" s="133">
        <v>5.6637895602137278E-2</v>
      </c>
      <c r="AA31" s="133">
        <v>0.17949580254215095</v>
      </c>
      <c r="AB31" s="133">
        <v>7.8893550593786888E-2</v>
      </c>
    </row>
    <row r="32" spans="1:29" s="130" customFormat="1" ht="13">
      <c r="A32" s="237" t="s">
        <v>42</v>
      </c>
      <c r="B32" s="282">
        <f>'[18]DISCOM Sales incl Addl Loads'!$C101</f>
        <v>35724.856586756272</v>
      </c>
      <c r="C32" s="138">
        <f>'[18]DISCOM Sales incl Addl Loads'!$R101</f>
        <v>245.20029371831629</v>
      </c>
      <c r="D32" s="138">
        <f>'[18]DISCOM Sales incl Addl Loads'!$D101</f>
        <v>615.45740513859994</v>
      </c>
      <c r="E32" s="144">
        <f>'[18]DISCOM Sales incl Addl Loads'!$E101</f>
        <v>0</v>
      </c>
      <c r="F32" s="282">
        <f>'[18]DISCOM Sales incl Addl Loads'!$C194</f>
        <v>36680.37231950205</v>
      </c>
      <c r="G32" s="138">
        <f>'[18]DISCOM Sales incl Addl Loads'!$R194</f>
        <v>250.89481911293277</v>
      </c>
      <c r="H32" s="138">
        <f>'[18]DISCOM Sales incl Addl Loads'!$D194</f>
        <v>630.05458817315753</v>
      </c>
      <c r="I32" s="144">
        <f>'[18]DISCOM Sales incl Addl Loads'!$E194</f>
        <v>0</v>
      </c>
      <c r="J32" s="282">
        <f>'[18]DISCOM Sales incl Addl Loads'!$C287</f>
        <v>37664.47116012928</v>
      </c>
      <c r="K32" s="138">
        <f>'[18]DISCOM Sales incl Addl Loads'!$R287</f>
        <v>256.73626765434273</v>
      </c>
      <c r="L32" s="138">
        <f>'[18]DISCOM Sales incl Addl Loads'!$D287</f>
        <v>647.467600942594</v>
      </c>
      <c r="M32" s="144">
        <f>'[18]DISCOM Sales incl Addl Loads'!$E287</f>
        <v>0</v>
      </c>
      <c r="N32" s="282">
        <f>'[18]DISCOM Sales incl Addl Loads'!$C380</f>
        <v>38678.111341865813</v>
      </c>
      <c r="O32" s="138">
        <f>'[18]DISCOM Sales incl Addl Loads'!$R380</f>
        <v>262.72898033201034</v>
      </c>
      <c r="P32" s="138">
        <f>'[18]DISCOM Sales incl Addl Loads'!$D380</f>
        <v>667.51360679076356</v>
      </c>
      <c r="Q32" s="144">
        <f>'[18]DISCOM Sales incl Addl Loads'!$E380</f>
        <v>0</v>
      </c>
      <c r="R32" s="282">
        <f>'[18]DISCOM Sales incl Addl Loads'!$C473</f>
        <v>39722.286755892535</v>
      </c>
      <c r="S32" s="138">
        <f>'[18]DISCOM Sales incl Addl Loads'!$R473</f>
        <v>268.87744526078654</v>
      </c>
      <c r="T32" s="138">
        <f>'[18]DISCOM Sales incl Addl Loads'!$D473</f>
        <v>690.07377329149881</v>
      </c>
      <c r="U32" s="144">
        <f>'[18]DISCOM Sales incl Addl Loads'!$E473</f>
        <v>0</v>
      </c>
      <c r="V32" s="282">
        <f>'[18]DISCOM Sales incl Addl Loads'!$C566</f>
        <v>40798.028397909547</v>
      </c>
      <c r="W32" s="138">
        <f>'[18]DISCOM Sales incl Addl Loads'!$R566</f>
        <v>275.18630324180037</v>
      </c>
      <c r="X32" s="138">
        <f>'[18]DISCOM Sales incl Addl Loads'!$D566</f>
        <v>715.08180244991604</v>
      </c>
      <c r="Y32" s="144">
        <f>'[18]DISCOM Sales incl Addl Loads'!$E566</f>
        <v>0</v>
      </c>
      <c r="Z32" s="134"/>
      <c r="AA32" s="134"/>
      <c r="AB32" s="134"/>
      <c r="AC32" s="134"/>
    </row>
    <row r="33" spans="1:29">
      <c r="A33" s="230" t="s">
        <v>129</v>
      </c>
      <c r="B33" s="286">
        <f t="shared" ref="B33:B38" si="1">B$32*$Z33</f>
        <v>30572.83887522162</v>
      </c>
      <c r="C33" s="128">
        <f t="shared" ref="C33:C38" si="2">C$32*$AA33</f>
        <v>227.60420375337642</v>
      </c>
      <c r="D33" s="128">
        <f t="shared" ref="D33:D38" si="3">IFERROR(D$32*$AB33,0)</f>
        <v>577.05581660301107</v>
      </c>
      <c r="E33" s="129">
        <f t="shared" ref="E33:E38" si="4">IFERROR(E$32*$AC33,0)</f>
        <v>0</v>
      </c>
      <c r="F33" s="286">
        <f t="shared" ref="F33:F38" si="5">F$32*$Z33</f>
        <v>31390.556042791875</v>
      </c>
      <c r="G33" s="128">
        <f t="shared" ref="G33:G38" si="6">G$32*$AA33</f>
        <v>232.89007800148806</v>
      </c>
      <c r="H33" s="128">
        <f t="shared" ref="H33:H38" si="7">IFERROR(H$32*$AB33,0)</f>
        <v>590.74220546726281</v>
      </c>
      <c r="I33" s="129">
        <f t="shared" ref="I33:I38" si="8">IFERROR(I$32*$AC33,0)</f>
        <v>0</v>
      </c>
      <c r="J33" s="286">
        <f t="shared" ref="J33:J38" si="9">J$32*$Z33</f>
        <v>32232.734239329195</v>
      </c>
      <c r="K33" s="128">
        <f t="shared" ref="K33:K38" si="10">K$32*$AA33</f>
        <v>238.31233188166203</v>
      </c>
      <c r="L33" s="128">
        <f t="shared" ref="L33:L38" si="11">IFERROR(L$32*$AB33,0)</f>
        <v>607.06872980394371</v>
      </c>
      <c r="M33" s="129">
        <f t="shared" ref="M33:M38" si="12">IFERROR(M$32*$AC33,0)</f>
        <v>0</v>
      </c>
      <c r="N33" s="286">
        <f t="shared" ref="N33:N38" si="13">N$32*$Z33</f>
        <v>33100.193507595919</v>
      </c>
      <c r="O33" s="128">
        <f t="shared" ref="O33:O38" si="14">O$32*$AA33</f>
        <v>243.87499486480763</v>
      </c>
      <c r="P33" s="128">
        <f t="shared" ref="P33:P38" si="15">IFERROR(P$32*$AB33,0)</f>
        <v>625.86396108682868</v>
      </c>
      <c r="Q33" s="129">
        <f t="shared" ref="Q33:Q38" si="16">IFERROR(Q$32*$AC33,0)</f>
        <v>0</v>
      </c>
      <c r="R33" s="286">
        <f t="shared" ref="R33:R38" si="17">R$32*$Z33</f>
        <v>33993.784405938153</v>
      </c>
      <c r="S33" s="128">
        <f t="shared" ref="S33:S38" si="18">S$32*$AA33</f>
        <v>249.58223298919302</v>
      </c>
      <c r="T33" s="128">
        <f t="shared" ref="T33:T38" si="19">IFERROR(T$32*$AB33,0)</f>
        <v>647.01648146287312</v>
      </c>
      <c r="U33" s="129">
        <f t="shared" ref="U33:U38" si="20">IFERROR(U$32*$AC33,0)</f>
        <v>0</v>
      </c>
      <c r="V33" s="286">
        <f t="shared" ref="V33:V38" si="21">V$32*$Z33</f>
        <v>34914.389246237064</v>
      </c>
      <c r="W33" s="128">
        <f t="shared" ref="W33:W38" si="22">W$32*$AA33</f>
        <v>255.43835402227529</v>
      </c>
      <c r="X33" s="128">
        <f t="shared" ref="X33:X38" si="23">IFERROR(X$32*$AB33,0)</f>
        <v>670.46412961391377</v>
      </c>
      <c r="Y33" s="129">
        <f t="shared" ref="Y33:Y38" si="24">IFERROR(Y$32*$AC33,0)</f>
        <v>0</v>
      </c>
      <c r="Z33" s="135">
        <v>0.85578618911952242</v>
      </c>
      <c r="AA33" s="133">
        <v>0.92823789197759243</v>
      </c>
      <c r="AB33" s="135">
        <v>0.93760479894308701</v>
      </c>
    </row>
    <row r="34" spans="1:29">
      <c r="A34" s="232" t="s">
        <v>130</v>
      </c>
      <c r="B34" s="286">
        <f t="shared" si="1"/>
        <v>0</v>
      </c>
      <c r="C34" s="128">
        <f t="shared" si="2"/>
        <v>0</v>
      </c>
      <c r="D34" s="128">
        <f t="shared" si="3"/>
        <v>0</v>
      </c>
      <c r="E34" s="129">
        <f t="shared" si="4"/>
        <v>0</v>
      </c>
      <c r="F34" s="286">
        <f t="shared" si="5"/>
        <v>0</v>
      </c>
      <c r="G34" s="128">
        <f t="shared" si="6"/>
        <v>0</v>
      </c>
      <c r="H34" s="128">
        <f t="shared" si="7"/>
        <v>0</v>
      </c>
      <c r="I34" s="129">
        <f t="shared" si="8"/>
        <v>0</v>
      </c>
      <c r="J34" s="286">
        <f t="shared" si="9"/>
        <v>0</v>
      </c>
      <c r="K34" s="128">
        <f t="shared" si="10"/>
        <v>0</v>
      </c>
      <c r="L34" s="128">
        <f t="shared" si="11"/>
        <v>0</v>
      </c>
      <c r="M34" s="129">
        <f t="shared" si="12"/>
        <v>0</v>
      </c>
      <c r="N34" s="286">
        <f t="shared" si="13"/>
        <v>0</v>
      </c>
      <c r="O34" s="128">
        <f t="shared" si="14"/>
        <v>0</v>
      </c>
      <c r="P34" s="128">
        <f t="shared" si="15"/>
        <v>0</v>
      </c>
      <c r="Q34" s="129">
        <f t="shared" si="16"/>
        <v>0</v>
      </c>
      <c r="R34" s="286">
        <f t="shared" si="17"/>
        <v>0</v>
      </c>
      <c r="S34" s="128">
        <f t="shared" si="18"/>
        <v>0</v>
      </c>
      <c r="T34" s="128">
        <f t="shared" si="19"/>
        <v>0</v>
      </c>
      <c r="U34" s="129">
        <f t="shared" si="20"/>
        <v>0</v>
      </c>
      <c r="V34" s="286">
        <f t="shared" si="21"/>
        <v>0</v>
      </c>
      <c r="W34" s="128">
        <f t="shared" si="22"/>
        <v>0</v>
      </c>
      <c r="X34" s="128">
        <f t="shared" si="23"/>
        <v>0</v>
      </c>
      <c r="Y34" s="129">
        <f t="shared" si="24"/>
        <v>0</v>
      </c>
      <c r="Z34" s="135">
        <v>0</v>
      </c>
      <c r="AA34" s="133">
        <v>0</v>
      </c>
      <c r="AB34" s="135">
        <v>0</v>
      </c>
    </row>
    <row r="35" spans="1:29">
      <c r="A35" s="230" t="s">
        <v>131</v>
      </c>
      <c r="B35" s="286">
        <f t="shared" si="1"/>
        <v>161.55590189823303</v>
      </c>
      <c r="C35" s="128">
        <f t="shared" si="2"/>
        <v>0.70320893271156759</v>
      </c>
      <c r="D35" s="128">
        <f t="shared" si="3"/>
        <v>1.586616730370545</v>
      </c>
      <c r="E35" s="129">
        <f t="shared" si="4"/>
        <v>0</v>
      </c>
      <c r="F35" s="286">
        <f t="shared" si="5"/>
        <v>165.87696069959776</v>
      </c>
      <c r="G35" s="128">
        <f t="shared" si="6"/>
        <v>0.71954023910733989</v>
      </c>
      <c r="H35" s="128">
        <f t="shared" si="7"/>
        <v>1.6242474983579649</v>
      </c>
      <c r="I35" s="129">
        <f t="shared" si="8"/>
        <v>0</v>
      </c>
      <c r="J35" s="286">
        <f t="shared" si="9"/>
        <v>170.32727879586344</v>
      </c>
      <c r="K35" s="128">
        <f t="shared" si="10"/>
        <v>0.73629290580281037</v>
      </c>
      <c r="L35" s="128">
        <f t="shared" si="11"/>
        <v>1.6691373268911387</v>
      </c>
      <c r="M35" s="129">
        <f t="shared" si="12"/>
        <v>0</v>
      </c>
      <c r="N35" s="286">
        <f t="shared" si="13"/>
        <v>174.9111895349605</v>
      </c>
      <c r="O35" s="128">
        <f t="shared" si="14"/>
        <v>0.75347938230414313</v>
      </c>
      <c r="P35" s="128">
        <f t="shared" si="15"/>
        <v>1.7208148727135812</v>
      </c>
      <c r="Q35" s="129">
        <f t="shared" si="16"/>
        <v>0</v>
      </c>
      <c r="R35" s="286">
        <f t="shared" si="17"/>
        <v>179.6331875181682</v>
      </c>
      <c r="S35" s="128">
        <f t="shared" si="18"/>
        <v>0.77111254005780472</v>
      </c>
      <c r="T35" s="128">
        <f t="shared" si="19"/>
        <v>1.77897379209802</v>
      </c>
      <c r="U35" s="129">
        <f t="shared" si="20"/>
        <v>0</v>
      </c>
      <c r="V35" s="286">
        <f t="shared" si="21"/>
        <v>184.49793514181499</v>
      </c>
      <c r="W35" s="128">
        <f t="shared" si="22"/>
        <v>0.78920568839862248</v>
      </c>
      <c r="X35" s="128">
        <f t="shared" si="23"/>
        <v>1.8434431723102926</v>
      </c>
      <c r="Y35" s="129">
        <f t="shared" si="24"/>
        <v>0</v>
      </c>
      <c r="Z35" s="135">
        <v>4.5222267444489667E-3</v>
      </c>
      <c r="AA35" s="133">
        <v>2.8678959639396157E-3</v>
      </c>
      <c r="AB35" s="135">
        <v>2.5779472586136836E-3</v>
      </c>
    </row>
    <row r="36" spans="1:29">
      <c r="A36" s="230" t="s">
        <v>132</v>
      </c>
      <c r="B36" s="286">
        <f t="shared" si="1"/>
        <v>3.2311180379646607</v>
      </c>
      <c r="C36" s="128">
        <f t="shared" si="2"/>
        <v>1.1600229151794168E-2</v>
      </c>
      <c r="D36" s="128">
        <f t="shared" si="3"/>
        <v>0</v>
      </c>
      <c r="E36" s="129">
        <f t="shared" si="4"/>
        <v>0</v>
      </c>
      <c r="F36" s="286">
        <f t="shared" si="5"/>
        <v>3.3175392139919548</v>
      </c>
      <c r="G36" s="128">
        <f t="shared" si="6"/>
        <v>1.1869632579035363E-2</v>
      </c>
      <c r="H36" s="128">
        <f t="shared" si="7"/>
        <v>0</v>
      </c>
      <c r="I36" s="129">
        <f t="shared" si="8"/>
        <v>0</v>
      </c>
      <c r="J36" s="286">
        <f t="shared" si="9"/>
        <v>3.4065455759172685</v>
      </c>
      <c r="K36" s="128">
        <f t="shared" si="10"/>
        <v>1.214598682246304E-2</v>
      </c>
      <c r="L36" s="128">
        <f t="shared" si="11"/>
        <v>0</v>
      </c>
      <c r="M36" s="129">
        <f t="shared" si="12"/>
        <v>0</v>
      </c>
      <c r="N36" s="286">
        <f t="shared" si="13"/>
        <v>3.4982237906992095</v>
      </c>
      <c r="O36" s="128">
        <f t="shared" si="14"/>
        <v>1.2429497250805619E-2</v>
      </c>
      <c r="P36" s="128">
        <f t="shared" si="15"/>
        <v>0</v>
      </c>
      <c r="Q36" s="129">
        <f t="shared" si="16"/>
        <v>0</v>
      </c>
      <c r="R36" s="286">
        <f t="shared" si="17"/>
        <v>3.5926637503633638</v>
      </c>
      <c r="S36" s="128">
        <f t="shared" si="18"/>
        <v>1.2720376193175524E-2</v>
      </c>
      <c r="T36" s="128">
        <f t="shared" si="19"/>
        <v>0</v>
      </c>
      <c r="U36" s="129">
        <f t="shared" si="20"/>
        <v>0</v>
      </c>
      <c r="V36" s="286">
        <f t="shared" si="21"/>
        <v>3.6899587028362997</v>
      </c>
      <c r="W36" s="128">
        <f t="shared" si="22"/>
        <v>1.3018843202150477E-2</v>
      </c>
      <c r="X36" s="128">
        <f t="shared" si="23"/>
        <v>0</v>
      </c>
      <c r="Y36" s="129">
        <f t="shared" si="24"/>
        <v>0</v>
      </c>
      <c r="Z36" s="135">
        <v>9.0444534888979331E-5</v>
      </c>
      <c r="AA36" s="133">
        <v>4.7309197619152925E-5</v>
      </c>
      <c r="AB36" s="135">
        <v>0</v>
      </c>
    </row>
    <row r="37" spans="1:29">
      <c r="A37" s="230" t="s">
        <v>133</v>
      </c>
      <c r="B37" s="286">
        <f t="shared" si="1"/>
        <v>4979.1528965035423</v>
      </c>
      <c r="C37" s="128">
        <f t="shared" si="2"/>
        <v>16.850280993343787</v>
      </c>
      <c r="D37" s="128">
        <f t="shared" si="3"/>
        <v>36.814971805218434</v>
      </c>
      <c r="E37" s="129">
        <f t="shared" si="4"/>
        <v>0</v>
      </c>
      <c r="F37" s="286">
        <f t="shared" si="5"/>
        <v>5112.3279287616024</v>
      </c>
      <c r="G37" s="128">
        <f t="shared" si="6"/>
        <v>17.24161149123157</v>
      </c>
      <c r="H37" s="128">
        <f t="shared" si="7"/>
        <v>37.688135207536796</v>
      </c>
      <c r="I37" s="129">
        <f t="shared" si="8"/>
        <v>0</v>
      </c>
      <c r="J37" s="286">
        <f t="shared" si="9"/>
        <v>5249.4867324885108</v>
      </c>
      <c r="K37" s="128">
        <f t="shared" si="10"/>
        <v>17.643038617758553</v>
      </c>
      <c r="L37" s="128">
        <f t="shared" si="11"/>
        <v>38.72973381175921</v>
      </c>
      <c r="M37" s="129">
        <f t="shared" si="12"/>
        <v>0</v>
      </c>
      <c r="N37" s="286">
        <f t="shared" si="13"/>
        <v>5390.7628614674823</v>
      </c>
      <c r="O37" s="128">
        <f t="shared" si="14"/>
        <v>18.054860687788683</v>
      </c>
      <c r="P37" s="128">
        <f t="shared" si="15"/>
        <v>39.928830831221362</v>
      </c>
      <c r="Q37" s="129">
        <f t="shared" si="16"/>
        <v>0</v>
      </c>
      <c r="R37" s="286">
        <f t="shared" si="17"/>
        <v>5536.2948393099441</v>
      </c>
      <c r="S37" s="128">
        <f t="shared" si="18"/>
        <v>18.477386126712574</v>
      </c>
      <c r="T37" s="128">
        <f t="shared" si="19"/>
        <v>41.278318036527736</v>
      </c>
      <c r="U37" s="129">
        <f t="shared" si="20"/>
        <v>0</v>
      </c>
      <c r="V37" s="286">
        <f t="shared" si="21"/>
        <v>5686.2263610707378</v>
      </c>
      <c r="W37" s="128">
        <f t="shared" si="22"/>
        <v>18.910933852594606</v>
      </c>
      <c r="X37" s="128">
        <f t="shared" si="23"/>
        <v>42.774229663692054</v>
      </c>
      <c r="Y37" s="129">
        <f t="shared" si="24"/>
        <v>0</v>
      </c>
      <c r="Z37" s="135">
        <v>0.13937502826391715</v>
      </c>
      <c r="AA37" s="133">
        <v>6.8720476382060233E-2</v>
      </c>
      <c r="AB37" s="135">
        <v>5.9817253798299441E-2</v>
      </c>
    </row>
    <row r="38" spans="1:29">
      <c r="A38" s="230" t="s">
        <v>134</v>
      </c>
      <c r="B38" s="286">
        <f t="shared" si="1"/>
        <v>8.0777950949116519</v>
      </c>
      <c r="C38" s="128">
        <f t="shared" si="2"/>
        <v>3.0999809732766628E-2</v>
      </c>
      <c r="D38" s="128">
        <f t="shared" si="3"/>
        <v>0</v>
      </c>
      <c r="E38" s="129">
        <f t="shared" si="4"/>
        <v>0</v>
      </c>
      <c r="F38" s="286">
        <f t="shared" si="5"/>
        <v>8.2938480349798862</v>
      </c>
      <c r="G38" s="128">
        <f t="shared" si="6"/>
        <v>3.1719748526780937E-2</v>
      </c>
      <c r="H38" s="128">
        <f t="shared" si="7"/>
        <v>0</v>
      </c>
      <c r="I38" s="129">
        <f t="shared" si="8"/>
        <v>0</v>
      </c>
      <c r="J38" s="286">
        <f t="shared" si="9"/>
        <v>8.5163639397931714</v>
      </c>
      <c r="K38" s="128">
        <f t="shared" si="10"/>
        <v>3.2458262296896905E-2</v>
      </c>
      <c r="L38" s="128">
        <f t="shared" si="11"/>
        <v>0</v>
      </c>
      <c r="M38" s="129">
        <f t="shared" si="12"/>
        <v>0</v>
      </c>
      <c r="N38" s="286">
        <f t="shared" si="13"/>
        <v>8.7455594767480243</v>
      </c>
      <c r="O38" s="128">
        <f t="shared" si="14"/>
        <v>3.3215899859126936E-2</v>
      </c>
      <c r="P38" s="128">
        <f t="shared" si="15"/>
        <v>0</v>
      </c>
      <c r="Q38" s="129">
        <f t="shared" si="16"/>
        <v>0</v>
      </c>
      <c r="R38" s="286">
        <f t="shared" si="17"/>
        <v>8.9816593759084089</v>
      </c>
      <c r="S38" s="128">
        <f t="shared" si="18"/>
        <v>3.3993228630028051E-2</v>
      </c>
      <c r="T38" s="128">
        <f t="shared" si="19"/>
        <v>0</v>
      </c>
      <c r="U38" s="129">
        <f t="shared" si="20"/>
        <v>0</v>
      </c>
      <c r="V38" s="286">
        <f t="shared" si="21"/>
        <v>9.2248967570907485</v>
      </c>
      <c r="W38" s="128">
        <f t="shared" si="22"/>
        <v>3.4790835329745744E-2</v>
      </c>
      <c r="X38" s="128">
        <f t="shared" si="23"/>
        <v>0</v>
      </c>
      <c r="Y38" s="129">
        <f t="shared" si="24"/>
        <v>0</v>
      </c>
      <c r="Z38" s="135">
        <v>2.2611133722244832E-4</v>
      </c>
      <c r="AA38" s="133">
        <v>1.2642647878872E-4</v>
      </c>
      <c r="AB38" s="135">
        <v>0</v>
      </c>
    </row>
    <row r="39" spans="1:29" s="130" customFormat="1" ht="13">
      <c r="A39" s="237" t="s">
        <v>9</v>
      </c>
      <c r="B39" s="287">
        <f>'[18]DISCOM Sales incl Addl Loads'!$C102</f>
        <v>8186.0091697950638</v>
      </c>
      <c r="C39" s="146">
        <f>'[18]DISCOM Sales incl Addl Loads'!$R102</f>
        <v>9.0502556780423955</v>
      </c>
      <c r="D39" s="139">
        <f>'[18]DISCOM Sales incl Addl Loads'!$D102</f>
        <v>21.23571034724629</v>
      </c>
      <c r="E39" s="147">
        <f>'[18]DISCOM Sales incl Addl Loads'!$E102</f>
        <v>0</v>
      </c>
      <c r="F39" s="306">
        <f>'[18]DISCOM Sales incl Addl Loads'!$C195</f>
        <v>8486.1626577257994</v>
      </c>
      <c r="G39" s="139">
        <f>'[18]DISCOM Sales incl Addl Loads'!$R195</f>
        <v>9.5700239376090259</v>
      </c>
      <c r="H39" s="139">
        <f>'[18]DISCOM Sales incl Addl Loads'!$D195</f>
        <v>21.982112760648572</v>
      </c>
      <c r="I39" s="140">
        <f>'[18]DISCOM Sales incl Addl Loads'!$E195</f>
        <v>0</v>
      </c>
      <c r="J39" s="306">
        <f>'[18]DISCOM Sales incl Addl Loads'!$C288</f>
        <v>8806.0642782351006</v>
      </c>
      <c r="K39" s="139">
        <f>'[18]DISCOM Sales incl Addl Loads'!$R288</f>
        <v>10.142092476159998</v>
      </c>
      <c r="L39" s="139">
        <f>'[18]DISCOM Sales incl Addl Loads'!$D288</f>
        <v>22.871488635590513</v>
      </c>
      <c r="M39" s="140">
        <f>'[18]DISCOM Sales incl Addl Loads'!$E288</f>
        <v>0</v>
      </c>
      <c r="N39" s="306">
        <f>'[18]DISCOM Sales incl Addl Loads'!$C381</f>
        <v>9147.4811562006726</v>
      </c>
      <c r="O39" s="139">
        <f>'[18]DISCOM Sales incl Addl Loads'!$R381</f>
        <v>10.773601809469156</v>
      </c>
      <c r="P39" s="139">
        <f>'[18]DISCOM Sales incl Addl Loads'!$D381</f>
        <v>23.910152879445796</v>
      </c>
      <c r="Q39" s="140">
        <f>'[18]DISCOM Sales incl Addl Loads'!$E381</f>
        <v>0</v>
      </c>
      <c r="R39" s="306">
        <f>'[18]DISCOM Sales incl Addl Loads'!$C474</f>
        <v>9512.3623885271918</v>
      </c>
      <c r="S39" s="139">
        <f>'[18]DISCOM Sales incl Addl Loads'!$R474</f>
        <v>11.47278317103952</v>
      </c>
      <c r="T39" s="139">
        <f>'[18]DISCOM Sales incl Addl Loads'!$D474</f>
        <v>25.106754156111833</v>
      </c>
      <c r="U39" s="140">
        <f>'[18]DISCOM Sales incl Addl Loads'!$E474</f>
        <v>0</v>
      </c>
      <c r="V39" s="306">
        <f>'[18]DISCOM Sales incl Addl Loads'!$C567</f>
        <v>9902.860142430769</v>
      </c>
      <c r="W39" s="139">
        <f>'[18]DISCOM Sales incl Addl Loads'!$R567</f>
        <v>12.249131347074485</v>
      </c>
      <c r="X39" s="139">
        <f>'[18]DISCOM Sales incl Addl Loads'!$D567</f>
        <v>26.472367479100519</v>
      </c>
      <c r="Y39" s="140">
        <f>'[18]DISCOM Sales incl Addl Loads'!$E567</f>
        <v>0</v>
      </c>
      <c r="Z39" s="134"/>
      <c r="AA39" s="134"/>
      <c r="AB39" s="134"/>
      <c r="AC39" s="134"/>
    </row>
    <row r="40" spans="1:29">
      <c r="A40" s="230" t="s">
        <v>135</v>
      </c>
      <c r="B40" s="288">
        <f>B$39*$Z40</f>
        <v>8139.2022558635799</v>
      </c>
      <c r="C40" s="148">
        <f>C$39*$AA40</f>
        <v>8.6552724760001709</v>
      </c>
      <c r="D40" s="142">
        <f>IFERROR(D$39*$AB40,0)</f>
        <v>21.117490747319383</v>
      </c>
      <c r="E40" s="149">
        <f>E$39*$AC40</f>
        <v>0</v>
      </c>
      <c r="F40" s="288">
        <f>F$39*$Z40</f>
        <v>8437.6394913220302</v>
      </c>
      <c r="G40" s="148">
        <f>G$39*$AA40</f>
        <v>9.1523563232378056</v>
      </c>
      <c r="H40" s="142">
        <f>IFERROR(H$39*$AB40,0)</f>
        <v>21.859737924411977</v>
      </c>
      <c r="I40" s="149">
        <f>I$39*$AC40</f>
        <v>0</v>
      </c>
      <c r="J40" s="288">
        <f>J$39*$Z40</f>
        <v>8755.7119411930962</v>
      </c>
      <c r="K40" s="148">
        <f>K$39*$AA40</f>
        <v>9.6994578916629841</v>
      </c>
      <c r="L40" s="142">
        <f>IFERROR(L$39*$AB40,0)</f>
        <v>22.74416262708791</v>
      </c>
      <c r="M40" s="149">
        <f>M$39*$AC40</f>
        <v>0</v>
      </c>
      <c r="N40" s="288">
        <f>N$39*$Z40</f>
        <v>9095.1766260826262</v>
      </c>
      <c r="O40" s="148">
        <f>O$39*$AA40</f>
        <v>10.303406061236716</v>
      </c>
      <c r="P40" s="142">
        <f>IFERROR(P$39*$AB40,0)</f>
        <v>23.77704460751244</v>
      </c>
      <c r="Q40" s="149">
        <f>Q$39*$AC40</f>
        <v>0</v>
      </c>
      <c r="R40" s="288">
        <f>R$39*$Z40</f>
        <v>9457.9714981226534</v>
      </c>
      <c r="S40" s="148">
        <f>S$39*$AA40</f>
        <v>10.972072827106613</v>
      </c>
      <c r="T40" s="142">
        <f>IFERROR(T$39*$AB40,0)</f>
        <v>24.966984382307981</v>
      </c>
      <c r="U40" s="149">
        <f>U$39*$AC40</f>
        <v>0</v>
      </c>
      <c r="V40" s="288">
        <f>V$39*$Z40</f>
        <v>9846.2364186176328</v>
      </c>
      <c r="W40" s="148">
        <f>W$39*$AA40</f>
        <v>11.714538591486193</v>
      </c>
      <c r="X40" s="142">
        <f>IFERROR(X$39*$AB40,0)</f>
        <v>26.324995310177378</v>
      </c>
      <c r="Y40" s="149">
        <f>Y$39*$AC40</f>
        <v>0</v>
      </c>
      <c r="Z40" s="133">
        <v>0.99428208386277006</v>
      </c>
      <c r="AA40" s="133">
        <v>0.95635668028688647</v>
      </c>
      <c r="AB40" s="133">
        <v>0.99443298114384782</v>
      </c>
    </row>
    <row r="41" spans="1:29">
      <c r="A41" s="230" t="s">
        <v>136</v>
      </c>
      <c r="B41" s="288">
        <f>B$39*$Z41</f>
        <v>46.806913931483841</v>
      </c>
      <c r="C41" s="148">
        <f>C$39*$AA41</f>
        <v>0.39498320204222592</v>
      </c>
      <c r="D41" s="142">
        <f>IFERROR(D$39*$AB41,0)</f>
        <v>0.11821959992690599</v>
      </c>
      <c r="E41" s="149">
        <f>E$39*$AC41</f>
        <v>0</v>
      </c>
      <c r="F41" s="288">
        <f>F$39*$Z41</f>
        <v>48.523166403768862</v>
      </c>
      <c r="G41" s="148">
        <f>G$39*$AA41</f>
        <v>0.41766761437122102</v>
      </c>
      <c r="H41" s="142">
        <f>IFERROR(H$39*$AB41,0)</f>
        <v>0.12237483623659398</v>
      </c>
      <c r="I41" s="149">
        <f>I$39*$AC41</f>
        <v>0</v>
      </c>
      <c r="J41" s="288">
        <f>J$39*$Z41</f>
        <v>50.352337042005018</v>
      </c>
      <c r="K41" s="148">
        <f>K$39*$AA41</f>
        <v>0.44263458449701476</v>
      </c>
      <c r="L41" s="142">
        <f>IFERROR(L$39*$AB41,0)</f>
        <v>0.12732600850260262</v>
      </c>
      <c r="M41" s="149">
        <f>M$39*$AC41</f>
        <v>0</v>
      </c>
      <c r="N41" s="288">
        <f>N$39*$Z41</f>
        <v>52.304530118047047</v>
      </c>
      <c r="O41" s="148">
        <f>O$39*$AA41</f>
        <v>0.47019574823244153</v>
      </c>
      <c r="P41" s="142">
        <f>IFERROR(P$39*$AB41,0)</f>
        <v>0.133108271933356</v>
      </c>
      <c r="Q41" s="149">
        <f>Q$39*$AC41</f>
        <v>0</v>
      </c>
      <c r="R41" s="288">
        <f>R$39*$Z41</f>
        <v>54.390890404539213</v>
      </c>
      <c r="S41" s="148">
        <f>S$39*$AA41</f>
        <v>0.50071034393290703</v>
      </c>
      <c r="T41" s="142">
        <f>IFERROR(T$39*$AB41,0)</f>
        <v>0.13976977380385161</v>
      </c>
      <c r="U41" s="149">
        <f>U$39*$AC41</f>
        <v>0</v>
      </c>
      <c r="V41" s="288">
        <f>V$39*$Z41</f>
        <v>56.623723813136543</v>
      </c>
      <c r="W41" s="148">
        <f>W$39*$AA41</f>
        <v>0.53459275558829356</v>
      </c>
      <c r="X41" s="142">
        <f>IFERROR(X$39*$AB41,0)</f>
        <v>0.14737216892314225</v>
      </c>
      <c r="Y41" s="149">
        <f>Y$39*$AC41</f>
        <v>0</v>
      </c>
      <c r="Z41" s="133">
        <v>5.7179161372299869E-3</v>
      </c>
      <c r="AA41" s="133">
        <v>4.3643319713113596E-2</v>
      </c>
      <c r="AB41" s="133">
        <v>5.5670188561521769E-3</v>
      </c>
    </row>
    <row r="42" spans="1:29" s="130" customFormat="1" ht="13">
      <c r="A42" s="237" t="s">
        <v>44</v>
      </c>
      <c r="B42" s="282">
        <f>'[18]DISCOM Sales incl Addl Loads'!$C103</f>
        <v>1311201.23801</v>
      </c>
      <c r="C42" s="138">
        <f>'[18]DISCOM Sales incl Addl Loads'!$R103</f>
        <v>7890.1919250000001</v>
      </c>
      <c r="D42" s="138">
        <f>'[18]DISCOM Sales incl Addl Loads'!$D103</f>
        <v>0</v>
      </c>
      <c r="E42" s="144">
        <f>'[18]DISCOM Sales incl Addl Loads'!$E103</f>
        <v>6959664.9719568733</v>
      </c>
      <c r="F42" s="282">
        <f>'[18]DISCOM Sales incl Addl Loads'!$C196</f>
        <v>1314998.9955782057</v>
      </c>
      <c r="G42" s="138">
        <f>'[18]DISCOM Sales incl Addl Loads'!$R196</f>
        <v>8284.701521250001</v>
      </c>
      <c r="H42" s="138">
        <f>'[18]DISCOM Sales incl Addl Loads'!$D196</f>
        <v>0</v>
      </c>
      <c r="I42" s="144">
        <f>'[18]DISCOM Sales incl Addl Loads'!$E196</f>
        <v>7327944.6644871682</v>
      </c>
      <c r="J42" s="282">
        <f>'[18]DISCOM Sales incl Addl Loads'!$C289</f>
        <v>1319003.9967769084</v>
      </c>
      <c r="K42" s="138">
        <f>'[18]DISCOM Sales incl Addl Loads'!$R289</f>
        <v>8698.9365973125005</v>
      </c>
      <c r="L42" s="138">
        <f>'[18]DISCOM Sales incl Addl Loads'!$D289</f>
        <v>0</v>
      </c>
      <c r="M42" s="144">
        <f>'[18]DISCOM Sales incl Addl Loads'!$E289</f>
        <v>7716726.6716404716</v>
      </c>
      <c r="N42" s="282">
        <f>'[18]DISCOM Sales incl Addl Loads'!$C382</f>
        <v>1323227.5508910243</v>
      </c>
      <c r="O42" s="138">
        <f>'[18]DISCOM Sales incl Addl Loads'!$R382</f>
        <v>9133.883427178127</v>
      </c>
      <c r="P42" s="138">
        <f>'[18]DISCOM Sales incl Addl Loads'!$D382</f>
        <v>0</v>
      </c>
      <c r="Q42" s="144">
        <f>'[18]DISCOM Sales incl Addl Loads'!$E382</f>
        <v>8127152.3675230034</v>
      </c>
      <c r="R42" s="282">
        <f>'[18]DISCOM Sales incl Addl Loads'!$C475</f>
        <v>1327681.5843531475</v>
      </c>
      <c r="S42" s="138">
        <f>'[18]DISCOM Sales incl Addl Loads'!$R475</f>
        <v>9590.5775985370346</v>
      </c>
      <c r="T42" s="138">
        <f>'[18]DISCOM Sales incl Addl Loads'!$D475</f>
        <v>0</v>
      </c>
      <c r="U42" s="144">
        <f>'[18]DISCOM Sales incl Addl Loads'!$E475</f>
        <v>8560426.6671081632</v>
      </c>
      <c r="V42" s="282">
        <f>'[18]DISCOM Sales incl Addl Loads'!$C568</f>
        <v>1332378.6744212988</v>
      </c>
      <c r="W42" s="138">
        <f>'[18]DISCOM Sales incl Addl Loads'!$R568</f>
        <v>10070.106478463886</v>
      </c>
      <c r="X42" s="138">
        <f>'[18]DISCOM Sales incl Addl Loads'!$D568</f>
        <v>0</v>
      </c>
      <c r="Y42" s="144">
        <f>'[18]DISCOM Sales incl Addl Loads'!$E568</f>
        <v>9017821.5635883771</v>
      </c>
      <c r="Z42" s="134"/>
      <c r="AA42" s="134"/>
      <c r="AB42" s="134"/>
      <c r="AC42" s="134"/>
    </row>
    <row r="43" spans="1:29" s="130" customFormat="1" ht="13">
      <c r="A43" s="234" t="s">
        <v>137</v>
      </c>
      <c r="B43" s="282">
        <f>B$42*$Z43</f>
        <v>1310874.8485698509</v>
      </c>
      <c r="C43" s="138">
        <f>C$42*$AA43</f>
        <v>7887.5846499339468</v>
      </c>
      <c r="D43" s="138">
        <f>IFERROR(D$42*$AB43,0)</f>
        <v>0</v>
      </c>
      <c r="E43" s="144">
        <f>E$42*$AC43</f>
        <v>6956994.8315974921</v>
      </c>
      <c r="F43" s="282">
        <f>F$42*$Z43</f>
        <v>1314671.6607851004</v>
      </c>
      <c r="G43" s="138">
        <f>G$42*$AA43</f>
        <v>8281.9638824306458</v>
      </c>
      <c r="H43" s="138">
        <f>IFERROR(H$42*$AB43,0)</f>
        <v>0</v>
      </c>
      <c r="I43" s="144">
        <f>I$42*$AC43</f>
        <v>7325133.2301898571</v>
      </c>
      <c r="J43" s="282">
        <f>J$42*$Z43</f>
        <v>1318675.6650429361</v>
      </c>
      <c r="K43" s="138">
        <f>K$42*$AA43</f>
        <v>8696.0620765521762</v>
      </c>
      <c r="L43" s="138">
        <f>IFERROR(L$42*$AB43,0)</f>
        <v>0</v>
      </c>
      <c r="M43" s="144">
        <f>M$42*$AC43</f>
        <v>7713766.0775010576</v>
      </c>
      <c r="N43" s="282">
        <f>N$42*$Z43</f>
        <v>1322898.1678131218</v>
      </c>
      <c r="O43" s="138">
        <f>O$42*$AA43</f>
        <v>9130.8651803797875</v>
      </c>
      <c r="P43" s="138">
        <f>IFERROR(P$42*$AB43,0)</f>
        <v>0</v>
      </c>
      <c r="Q43" s="144">
        <f>Q$42*$AC43</f>
        <v>8124034.3097384982</v>
      </c>
      <c r="R43" s="282">
        <f>R$42*$Z43</f>
        <v>1327351.0925594766</v>
      </c>
      <c r="S43" s="138">
        <f>S$42*$AA43</f>
        <v>9587.4084393987778</v>
      </c>
      <c r="T43" s="138">
        <f>IFERROR(T$42*$AB43,0)</f>
        <v>0</v>
      </c>
      <c r="U43" s="144">
        <f>U$42*$AC43</f>
        <v>8557142.3795987125</v>
      </c>
      <c r="V43" s="282">
        <f>V$42*$Z43</f>
        <v>1332047.0134092399</v>
      </c>
      <c r="W43" s="138">
        <f>W$42*$AA43</f>
        <v>10066.778861368717</v>
      </c>
      <c r="X43" s="138">
        <f>IFERROR(X$42*$AB43,0)</f>
        <v>0</v>
      </c>
      <c r="Y43" s="144">
        <f>Y$42*$AC43</f>
        <v>9014361.7922620773</v>
      </c>
      <c r="Z43" s="134">
        <v>0.99975107601282887</v>
      </c>
      <c r="AA43" s="134">
        <v>0.99966955492453968</v>
      </c>
      <c r="AB43" s="134"/>
      <c r="AC43" s="134">
        <v>0.99961634067586014</v>
      </c>
    </row>
    <row r="44" spans="1:29" ht="13">
      <c r="A44" s="230" t="s">
        <v>138</v>
      </c>
      <c r="B44" s="285">
        <f>B$43*$Z44</f>
        <v>0</v>
      </c>
      <c r="C44" s="141">
        <f>C$43*$AA44</f>
        <v>0</v>
      </c>
      <c r="D44" s="141">
        <f>IFERROR(D$43*$AB44,0)</f>
        <v>0</v>
      </c>
      <c r="E44" s="145">
        <f>E$43*$AC44</f>
        <v>0</v>
      </c>
      <c r="F44" s="285">
        <f>F$43*$Z44</f>
        <v>0</v>
      </c>
      <c r="G44" s="141">
        <f>G$43*$AA44</f>
        <v>0</v>
      </c>
      <c r="H44" s="141">
        <f>IFERROR(H$43*$AB44,0)</f>
        <v>0</v>
      </c>
      <c r="I44" s="145">
        <f>I$43*$AC44</f>
        <v>0</v>
      </c>
      <c r="J44" s="285">
        <f>J$43*$Z44</f>
        <v>0</v>
      </c>
      <c r="K44" s="141">
        <f>K$43*$AA44</f>
        <v>0</v>
      </c>
      <c r="L44" s="141">
        <f>IFERROR(L$43*$AB44,0)</f>
        <v>0</v>
      </c>
      <c r="M44" s="145">
        <f>M$43*$AC44</f>
        <v>0</v>
      </c>
      <c r="N44" s="285">
        <f>N$43*$Z44</f>
        <v>0</v>
      </c>
      <c r="O44" s="141">
        <f>O$43*$AA44</f>
        <v>0</v>
      </c>
      <c r="P44" s="141">
        <f>IFERROR(P$43*$AB44,0)</f>
        <v>0</v>
      </c>
      <c r="Q44" s="145">
        <f>Q$43*$AC44</f>
        <v>0</v>
      </c>
      <c r="R44" s="285">
        <f>R$43*$Z44</f>
        <v>0</v>
      </c>
      <c r="S44" s="141">
        <f>S$43*$AA44</f>
        <v>0</v>
      </c>
      <c r="T44" s="141">
        <f>IFERROR(T$43*$AB44,0)</f>
        <v>0</v>
      </c>
      <c r="U44" s="145">
        <f>U$43*$AC44</f>
        <v>0</v>
      </c>
      <c r="V44" s="285">
        <f>V$43*$Z44</f>
        <v>0</v>
      </c>
      <c r="W44" s="141">
        <f>W$43*$AA44</f>
        <v>0</v>
      </c>
      <c r="X44" s="141">
        <f>IFERROR(X$43*$AB44,0)</f>
        <v>0</v>
      </c>
      <c r="Y44" s="145">
        <f>Y$43*$AC44</f>
        <v>0</v>
      </c>
      <c r="Z44" s="133">
        <v>0</v>
      </c>
      <c r="AA44" s="133">
        <v>0</v>
      </c>
      <c r="AB44" s="134"/>
      <c r="AC44" s="133">
        <v>0</v>
      </c>
    </row>
    <row r="45" spans="1:29" ht="13">
      <c r="A45" s="230" t="s">
        <v>139</v>
      </c>
      <c r="B45" s="285">
        <f>B$43*$Z45</f>
        <v>1310874.8485698509</v>
      </c>
      <c r="C45" s="141">
        <f>C$43*$AA45</f>
        <v>7887.5846499339468</v>
      </c>
      <c r="D45" s="141">
        <f>IFERROR(D$43*$AB45,0)</f>
        <v>0</v>
      </c>
      <c r="E45" s="145">
        <f>E$43*$AC45</f>
        <v>6956994.8315974921</v>
      </c>
      <c r="F45" s="285">
        <f>F$43*$Z45</f>
        <v>1314671.6607851004</v>
      </c>
      <c r="G45" s="141">
        <f>G$43*$AA45</f>
        <v>8281.9638824306458</v>
      </c>
      <c r="H45" s="141">
        <f>IFERROR(H$43*$AB45,0)</f>
        <v>0</v>
      </c>
      <c r="I45" s="145">
        <f>I$43*$AC45</f>
        <v>7325133.2301898571</v>
      </c>
      <c r="J45" s="285">
        <f>J$43*$Z45</f>
        <v>1318675.6650429361</v>
      </c>
      <c r="K45" s="141">
        <f>K$43*$AA45</f>
        <v>8696.0620765521762</v>
      </c>
      <c r="L45" s="141">
        <f>IFERROR(L$43*$AB45,0)</f>
        <v>0</v>
      </c>
      <c r="M45" s="145">
        <f>M$43*$AC45</f>
        <v>7713766.0775010576</v>
      </c>
      <c r="N45" s="285">
        <f>N$43*$Z45</f>
        <v>1322898.1678131218</v>
      </c>
      <c r="O45" s="141">
        <f>O$43*$AA45</f>
        <v>9130.8651803797875</v>
      </c>
      <c r="P45" s="141">
        <f>IFERROR(P$43*$AB45,0)</f>
        <v>0</v>
      </c>
      <c r="Q45" s="145">
        <f>Q$43*$AC45</f>
        <v>8124034.3097384982</v>
      </c>
      <c r="R45" s="285">
        <f>R$43*$Z45</f>
        <v>1327351.0925594766</v>
      </c>
      <c r="S45" s="141">
        <f>S$43*$AA45</f>
        <v>9587.4084393987778</v>
      </c>
      <c r="T45" s="141">
        <f>IFERROR(T$43*$AB45,0)</f>
        <v>0</v>
      </c>
      <c r="U45" s="145">
        <f>U$43*$AC45</f>
        <v>8557142.3795987125</v>
      </c>
      <c r="V45" s="285">
        <f>V$43*$Z45</f>
        <v>1332047.0134092399</v>
      </c>
      <c r="W45" s="141">
        <f>W$43*$AA45</f>
        <v>10066.778861368717</v>
      </c>
      <c r="X45" s="141">
        <f>IFERROR(X$43*$AB45,0)</f>
        <v>0</v>
      </c>
      <c r="Y45" s="145">
        <f>Y$43*$AC45</f>
        <v>9014361.7922620773</v>
      </c>
      <c r="Z45" s="133">
        <v>1</v>
      </c>
      <c r="AA45" s="133">
        <v>1</v>
      </c>
      <c r="AB45" s="134"/>
      <c r="AC45" s="133">
        <v>1</v>
      </c>
    </row>
    <row r="46" spans="1:29" ht="13">
      <c r="A46" s="233" t="s">
        <v>140</v>
      </c>
      <c r="B46" s="285">
        <f>B$43*$Z46</f>
        <v>1310874.8485698509</v>
      </c>
      <c r="C46" s="141">
        <f>C$43*$AA46</f>
        <v>7887.5846499339468</v>
      </c>
      <c r="D46" s="141">
        <f>IFERROR(D$45*$AB46,0)</f>
        <v>0</v>
      </c>
      <c r="E46" s="145">
        <f>E$43*$AC46</f>
        <v>6956994.8315974921</v>
      </c>
      <c r="F46" s="285">
        <f>F$43*$Z46</f>
        <v>1314671.6607851004</v>
      </c>
      <c r="G46" s="141">
        <f>G$43*$AA46</f>
        <v>8281.9638824306458</v>
      </c>
      <c r="H46" s="141">
        <f>IFERROR(H$45*$AB46,0)</f>
        <v>0</v>
      </c>
      <c r="I46" s="145">
        <f>I$43*$AC46</f>
        <v>7325133.2301898571</v>
      </c>
      <c r="J46" s="285">
        <f>J$43*$Z46</f>
        <v>1318675.6650429361</v>
      </c>
      <c r="K46" s="141">
        <f>K$43*$AA46</f>
        <v>8696.0620765521762</v>
      </c>
      <c r="L46" s="141">
        <f>IFERROR(L$45*$AB46,0)</f>
        <v>0</v>
      </c>
      <c r="M46" s="145">
        <f>M$43*$AC46</f>
        <v>7713766.0775010576</v>
      </c>
      <c r="N46" s="285">
        <f>N$43*$Z46</f>
        <v>1322898.1678131218</v>
      </c>
      <c r="O46" s="141">
        <f>O$43*$AA46</f>
        <v>9130.8651803797875</v>
      </c>
      <c r="P46" s="141">
        <f>IFERROR(P$45*$AB46,0)</f>
        <v>0</v>
      </c>
      <c r="Q46" s="145">
        <f>Q$43*$AC46</f>
        <v>8124034.3097384982</v>
      </c>
      <c r="R46" s="285">
        <f>R$43*$Z46</f>
        <v>1327351.0925594766</v>
      </c>
      <c r="S46" s="141">
        <f>S$43*$AA46</f>
        <v>9587.4084393987778</v>
      </c>
      <c r="T46" s="141">
        <f>IFERROR(T$45*$AB46,0)</f>
        <v>0</v>
      </c>
      <c r="U46" s="145">
        <f>U$43*$AC46</f>
        <v>8557142.3795987125</v>
      </c>
      <c r="V46" s="285">
        <f>V$43*$Z46</f>
        <v>1332047.0134092399</v>
      </c>
      <c r="W46" s="141">
        <f>W$43*$AA46</f>
        <v>10066.778861368717</v>
      </c>
      <c r="X46" s="141">
        <f>IFERROR(X$45*$AB46,0)</f>
        <v>0</v>
      </c>
      <c r="Y46" s="145">
        <f>Y$43*$AC46</f>
        <v>9014361.7922620773</v>
      </c>
      <c r="Z46" s="133">
        <v>1</v>
      </c>
      <c r="AA46" s="133">
        <v>1</v>
      </c>
      <c r="AB46" s="134"/>
      <c r="AC46" s="133">
        <v>1</v>
      </c>
    </row>
    <row r="47" spans="1:29" ht="13">
      <c r="A47" s="233" t="s">
        <v>141</v>
      </c>
      <c r="B47" s="285">
        <f>B$43*$Z47</f>
        <v>0</v>
      </c>
      <c r="C47" s="141">
        <f>C$43*$AA47</f>
        <v>0</v>
      </c>
      <c r="D47" s="141">
        <f>IFERROR(D$45*$AB47,0)</f>
        <v>0</v>
      </c>
      <c r="E47" s="145">
        <f>E$43*$AC47</f>
        <v>0</v>
      </c>
      <c r="F47" s="285">
        <f>F$43*$Z47</f>
        <v>0</v>
      </c>
      <c r="G47" s="141">
        <f>G$43*$AA47</f>
        <v>0</v>
      </c>
      <c r="H47" s="141">
        <f>IFERROR(H$45*$AB47,0)</f>
        <v>0</v>
      </c>
      <c r="I47" s="145">
        <f>I$43*$AC47</f>
        <v>0</v>
      </c>
      <c r="J47" s="285">
        <f>J$43*$Z47</f>
        <v>0</v>
      </c>
      <c r="K47" s="141">
        <f>K$43*$AA47</f>
        <v>0</v>
      </c>
      <c r="L47" s="141">
        <f>IFERROR(L$45*$AB47,0)</f>
        <v>0</v>
      </c>
      <c r="M47" s="145">
        <f>M$43*$AC47</f>
        <v>0</v>
      </c>
      <c r="N47" s="285">
        <f>N$43*$Z47</f>
        <v>0</v>
      </c>
      <c r="O47" s="141">
        <f>O$43*$AA47</f>
        <v>0</v>
      </c>
      <c r="P47" s="141">
        <f>IFERROR(P$45*$AB47,0)</f>
        <v>0</v>
      </c>
      <c r="Q47" s="145">
        <f>Q$43*$AC47</f>
        <v>0</v>
      </c>
      <c r="R47" s="285">
        <f>R$43*$Z47</f>
        <v>0</v>
      </c>
      <c r="S47" s="141">
        <f>S$43*$AA47</f>
        <v>0</v>
      </c>
      <c r="T47" s="141">
        <f>IFERROR(T$45*$AB47,0)</f>
        <v>0</v>
      </c>
      <c r="U47" s="145">
        <f>U$43*$AC47</f>
        <v>0</v>
      </c>
      <c r="V47" s="285">
        <f>V$43*$Z47</f>
        <v>0</v>
      </c>
      <c r="W47" s="141">
        <f>W$43*$AA47</f>
        <v>0</v>
      </c>
      <c r="X47" s="141">
        <f>IFERROR(X$45*$AB47,0)</f>
        <v>0</v>
      </c>
      <c r="Y47" s="145">
        <f>Y$43*$AC47</f>
        <v>0</v>
      </c>
      <c r="Z47" s="133">
        <v>0</v>
      </c>
      <c r="AA47" s="133">
        <v>0</v>
      </c>
      <c r="AB47" s="134"/>
      <c r="AC47" s="133">
        <v>0</v>
      </c>
    </row>
    <row r="48" spans="1:29" s="130" customFormat="1" ht="13">
      <c r="A48" s="234" t="s">
        <v>142</v>
      </c>
      <c r="B48" s="282">
        <f>B$42*$Z48</f>
        <v>326.3894401491055</v>
      </c>
      <c r="C48" s="138">
        <f>C$42*$AA48</f>
        <v>2.6072750660528312</v>
      </c>
      <c r="D48" s="138">
        <f>IFERROR(D$42*$AB48,0)</f>
        <v>0</v>
      </c>
      <c r="E48" s="144">
        <f>E$42*$AC48</f>
        <v>2670.1403593805612</v>
      </c>
      <c r="F48" s="282">
        <f>F$42*$Z48</f>
        <v>327.33479310529242</v>
      </c>
      <c r="G48" s="138">
        <f>G$42*$AA48</f>
        <v>2.7376388193554733</v>
      </c>
      <c r="H48" s="138">
        <f>IFERROR(H$42*$AB48,0)</f>
        <v>0</v>
      </c>
      <c r="I48" s="144">
        <f>I$42*$AC48</f>
        <v>2811.4342973111557</v>
      </c>
      <c r="J48" s="282">
        <f>J$42*$Z48</f>
        <v>328.33173397229842</v>
      </c>
      <c r="K48" s="138">
        <f>K$42*$AA48</f>
        <v>2.8745207603232465</v>
      </c>
      <c r="L48" s="138">
        <f>IFERROR(L$42*$AB48,0)</f>
        <v>0</v>
      </c>
      <c r="M48" s="144">
        <f>M$42*$AC48</f>
        <v>2960.5941394133151</v>
      </c>
      <c r="N48" s="282">
        <f>N$42*$Z48</f>
        <v>329.38307790241697</v>
      </c>
      <c r="O48" s="138">
        <f>O$42*$AA48</f>
        <v>3.0182467983394092</v>
      </c>
      <c r="P48" s="138">
        <f>IFERROR(P$42*$AB48,0)</f>
        <v>0</v>
      </c>
      <c r="Q48" s="144">
        <f>Q$42*$AC48</f>
        <v>3118.057784505223</v>
      </c>
      <c r="R48" s="282">
        <f>R$42*$Z48</f>
        <v>330.49179367080211</v>
      </c>
      <c r="S48" s="138">
        <f>S$42*$AA48</f>
        <v>3.1691591382563802</v>
      </c>
      <c r="T48" s="138">
        <f>IFERROR(T$42*$AB48,0)</f>
        <v>0</v>
      </c>
      <c r="U48" s="144">
        <f>U$42*$AC48</f>
        <v>3284.2875094512196</v>
      </c>
      <c r="V48" s="282">
        <f>V$42*$Z48</f>
        <v>331.66101205866801</v>
      </c>
      <c r="W48" s="138">
        <f>W$42*$AA48</f>
        <v>3.3276170951691992</v>
      </c>
      <c r="X48" s="138">
        <f>IFERROR(X$42*$AB48,0)</f>
        <v>0</v>
      </c>
      <c r="Y48" s="144">
        <f>Y$42*$AC48</f>
        <v>3459.7713262998222</v>
      </c>
      <c r="Z48" s="134">
        <v>2.4892398717108003E-4</v>
      </c>
      <c r="AA48" s="134">
        <v>3.3044507546029449E-4</v>
      </c>
      <c r="AB48" s="133"/>
      <c r="AC48" s="134">
        <v>3.8365932413982117E-4</v>
      </c>
    </row>
    <row r="49" spans="1:29" ht="13">
      <c r="A49" s="230" t="s">
        <v>143</v>
      </c>
      <c r="B49" s="285">
        <f>B$48*$Z49</f>
        <v>326.3894401491055</v>
      </c>
      <c r="C49" s="141">
        <f>C$48*$AA49</f>
        <v>2.6072750660528312</v>
      </c>
      <c r="D49" s="141">
        <f>IFERROR(D$48*$AB49,0)</f>
        <v>0</v>
      </c>
      <c r="E49" s="145">
        <f>E$48*$AC49</f>
        <v>2670.1403593805612</v>
      </c>
      <c r="F49" s="285">
        <f>F$48*$Z49</f>
        <v>327.33479310529242</v>
      </c>
      <c r="G49" s="141">
        <f>G$48*$AA49</f>
        <v>2.7376388193554733</v>
      </c>
      <c r="H49" s="141">
        <f>IFERROR(H$48*$AB49,0)</f>
        <v>0</v>
      </c>
      <c r="I49" s="145">
        <f>I$48*$AC49</f>
        <v>2811.4342973111557</v>
      </c>
      <c r="J49" s="285">
        <f>J$48*$Z49</f>
        <v>328.33173397229842</v>
      </c>
      <c r="K49" s="141">
        <f>K$48*$AA49</f>
        <v>2.8745207603232465</v>
      </c>
      <c r="L49" s="141">
        <f>IFERROR(L$48*$AB49,0)</f>
        <v>0</v>
      </c>
      <c r="M49" s="145">
        <f>M$48*$AC49</f>
        <v>2960.5941394133151</v>
      </c>
      <c r="N49" s="285">
        <f>N$48*$Z49</f>
        <v>329.38307790241697</v>
      </c>
      <c r="O49" s="141">
        <f>O$48*$AA49</f>
        <v>3.0182467983394092</v>
      </c>
      <c r="P49" s="141">
        <f>IFERROR(P$48*$AB49,0)</f>
        <v>0</v>
      </c>
      <c r="Q49" s="145">
        <f>Q$48*$AC49</f>
        <v>3118.057784505223</v>
      </c>
      <c r="R49" s="285">
        <f>R$48*$Z49</f>
        <v>330.49179367080211</v>
      </c>
      <c r="S49" s="141">
        <f>S$48*$AA49</f>
        <v>3.1691591382563802</v>
      </c>
      <c r="T49" s="141">
        <f>IFERROR(T$48*$AB49,0)</f>
        <v>0</v>
      </c>
      <c r="U49" s="145">
        <f>U$48*$AC49</f>
        <v>3284.2875094512196</v>
      </c>
      <c r="V49" s="285">
        <f>V$48*$Z49</f>
        <v>331.66101205866801</v>
      </c>
      <c r="W49" s="141">
        <f>W$48*$AA49</f>
        <v>3.3276170951691992</v>
      </c>
      <c r="X49" s="141">
        <f>IFERROR(X$48*$AB49,0)</f>
        <v>0</v>
      </c>
      <c r="Y49" s="145">
        <f>Y$48*$AC49</f>
        <v>3459.7713262998222</v>
      </c>
      <c r="Z49" s="133">
        <v>1</v>
      </c>
      <c r="AA49" s="133">
        <v>1</v>
      </c>
      <c r="AB49" s="134"/>
      <c r="AC49" s="133">
        <v>1</v>
      </c>
    </row>
    <row r="50" spans="1:29" s="130" customFormat="1" ht="13">
      <c r="A50" s="237" t="s">
        <v>45</v>
      </c>
      <c r="B50" s="282">
        <f>'[18]DISCOM Sales incl Addl Loads'!$C104</f>
        <v>87339.764511060814</v>
      </c>
      <c r="C50" s="138">
        <f>'[18]DISCOM Sales incl Addl Loads'!$R104</f>
        <v>370.46030544132486</v>
      </c>
      <c r="D50" s="138">
        <f>'[18]DISCOM Sales incl Addl Loads'!$D104</f>
        <v>208.28008790590843</v>
      </c>
      <c r="E50" s="144">
        <f>'[18]DISCOM Sales incl Addl Loads'!$E104</f>
        <v>0</v>
      </c>
      <c r="F50" s="282">
        <f>'[18]DISCOM Sales incl Addl Loads'!$C197</f>
        <v>89601.403182367794</v>
      </c>
      <c r="G50" s="138">
        <f>'[18]DISCOM Sales incl Addl Loads'!$R197</f>
        <v>379.76135417715977</v>
      </c>
      <c r="H50" s="138">
        <f>'[18]DISCOM Sales incl Addl Loads'!$D197</f>
        <v>214.23948482385285</v>
      </c>
      <c r="I50" s="144">
        <f>'[18]DISCOM Sales incl Addl Loads'!$E197</f>
        <v>0</v>
      </c>
      <c r="J50" s="282">
        <f>'[18]DISCOM Sales incl Addl Loads'!$C290</f>
        <v>91932.204259180071</v>
      </c>
      <c r="K50" s="138">
        <f>'[18]DISCOM Sales incl Addl Loads'!$R290</f>
        <v>389.32582124589351</v>
      </c>
      <c r="L50" s="138">
        <f>'[18]DISCOM Sales incl Addl Loads'!$D290</f>
        <v>220.47357973879954</v>
      </c>
      <c r="M50" s="144">
        <f>'[18]DISCOM Sales incl Addl Loads'!$E290</f>
        <v>0</v>
      </c>
      <c r="N50" s="282">
        <f>'[18]DISCOM Sales incl Addl Loads'!$C383</f>
        <v>94334.540987135697</v>
      </c>
      <c r="O50" s="138">
        <f>'[18]DISCOM Sales incl Addl Loads'!$R383</f>
        <v>399.16234211979287</v>
      </c>
      <c r="P50" s="138">
        <f>'[18]DISCOM Sales incl Addl Loads'!$D383</f>
        <v>226.99787935915748</v>
      </c>
      <c r="Q50" s="144">
        <f>'[18]DISCOM Sales incl Addl Loads'!$E383</f>
        <v>0</v>
      </c>
      <c r="R50" s="282">
        <f>'[18]DISCOM Sales incl Addl Loads'!$C476</f>
        <v>96810.874962125527</v>
      </c>
      <c r="S50" s="138">
        <f>'[18]DISCOM Sales incl Addl Loads'!$R476</f>
        <v>409.27987804568119</v>
      </c>
      <c r="T50" s="138">
        <f>'[18]DISCOM Sales incl Addl Loads'!$D476</f>
        <v>233.82896616939905</v>
      </c>
      <c r="U50" s="144">
        <f>'[18]DISCOM Sales incl Addl Loads'!$E476</f>
        <v>0</v>
      </c>
      <c r="V50" s="282">
        <f>'[18]DISCOM Sales incl Addl Loads'!$C569</f>
        <v>99363.759618043536</v>
      </c>
      <c r="W50" s="138">
        <f>'[18]DISCOM Sales incl Addl Loads'!$R569</f>
        <v>419.68772972975182</v>
      </c>
      <c r="X50" s="138">
        <f>'[18]DISCOM Sales incl Addl Loads'!$D569</f>
        <v>240.98458172566757</v>
      </c>
      <c r="Y50" s="144">
        <f>'[18]DISCOM Sales incl Addl Loads'!$E569</f>
        <v>0</v>
      </c>
      <c r="Z50" s="134"/>
      <c r="AA50" s="134"/>
      <c r="AB50" s="134"/>
      <c r="AC50" s="134"/>
    </row>
    <row r="51" spans="1:29" s="130" customFormat="1" ht="13">
      <c r="A51" s="234" t="s">
        <v>148</v>
      </c>
      <c r="B51" s="282">
        <f>B$50*$Z51</f>
        <v>51365.96388406161</v>
      </c>
      <c r="C51" s="138">
        <f>C$50*$AA51</f>
        <v>132.13661311761658</v>
      </c>
      <c r="D51" s="138">
        <f>D$50*$AB51</f>
        <v>208.28008790590843</v>
      </c>
      <c r="E51" s="144">
        <f>E$50*$AC51</f>
        <v>0</v>
      </c>
      <c r="F51" s="282">
        <f>F$50*$Z51</f>
        <v>52696.071091923834</v>
      </c>
      <c r="G51" s="138">
        <f>G$50*$AA51</f>
        <v>135.45413205377091</v>
      </c>
      <c r="H51" s="138">
        <f>H$50*$AB51</f>
        <v>214.23948482385285</v>
      </c>
      <c r="I51" s="144">
        <f>I$50*$AC51</f>
        <v>0</v>
      </c>
      <c r="J51" s="282">
        <f>J$50*$Z51</f>
        <v>54066.853857399568</v>
      </c>
      <c r="K51" s="138">
        <f>K$50*$AA51</f>
        <v>138.86560763205691</v>
      </c>
      <c r="L51" s="138">
        <f>L$50*$AB51</f>
        <v>220.47357973879954</v>
      </c>
      <c r="M51" s="144">
        <f>M$50*$AC51</f>
        <v>0</v>
      </c>
      <c r="N51" s="282">
        <f>N$50*$Z51</f>
        <v>55479.70792560462</v>
      </c>
      <c r="O51" s="138">
        <f>O$50*$AA51</f>
        <v>142.37411997210211</v>
      </c>
      <c r="P51" s="138">
        <f>P$50*$AB51</f>
        <v>226.99787935915748</v>
      </c>
      <c r="Q51" s="144">
        <f>Q$50*$AC51</f>
        <v>0</v>
      </c>
      <c r="R51" s="282">
        <f>R$50*$Z51</f>
        <v>56936.081001903607</v>
      </c>
      <c r="S51" s="138">
        <f>S$50*$AA51</f>
        <v>145.98286539153392</v>
      </c>
      <c r="T51" s="138">
        <f>T$50*$AB51</f>
        <v>233.82896616939905</v>
      </c>
      <c r="U51" s="144">
        <f>U$50*$AC51</f>
        <v>0</v>
      </c>
      <c r="V51" s="282">
        <f>V$50*$Z51</f>
        <v>58437.474803113735</v>
      </c>
      <c r="W51" s="138">
        <f>W$50*$AA51</f>
        <v>149.69516128710967</v>
      </c>
      <c r="X51" s="138">
        <f>X$50*$AB51</f>
        <v>240.98458172566757</v>
      </c>
      <c r="Y51" s="144">
        <f>Y$50*$AC51</f>
        <v>0</v>
      </c>
      <c r="Z51" s="134">
        <v>0.58811658322660765</v>
      </c>
      <c r="AA51" s="134">
        <v>0.35668224416163513</v>
      </c>
      <c r="AB51" s="134">
        <v>1</v>
      </c>
      <c r="AC51" s="134">
        <v>0</v>
      </c>
    </row>
    <row r="52" spans="1:29">
      <c r="A52" s="230" t="s">
        <v>149</v>
      </c>
      <c r="B52" s="285">
        <f>B$51*$Z52</f>
        <v>38166.870353341277</v>
      </c>
      <c r="C52" s="141">
        <f>C$51*$AA52</f>
        <v>81.620474962069522</v>
      </c>
      <c r="D52" s="141">
        <f>D$51*$AB52</f>
        <v>137.57926910893988</v>
      </c>
      <c r="E52" s="145">
        <f>IFERROR(E$51*$AC52,0)</f>
        <v>0</v>
      </c>
      <c r="F52" s="285">
        <f>F$51*$Z52</f>
        <v>39155.190741392529</v>
      </c>
      <c r="G52" s="141">
        <f>G$51*$AA52</f>
        <v>83.669698601724591</v>
      </c>
      <c r="H52" s="141">
        <f>H$51*$AB52</f>
        <v>141.51574465273384</v>
      </c>
      <c r="I52" s="145">
        <f>IFERROR(I$51*$AC52,0)</f>
        <v>0</v>
      </c>
      <c r="J52" s="285">
        <f>J$51*$Z52</f>
        <v>40173.734620187359</v>
      </c>
      <c r="K52" s="141">
        <f>K$51*$AA52</f>
        <v>85.776959038113674</v>
      </c>
      <c r="L52" s="141">
        <f>L$51*$AB52</f>
        <v>145.63367176990303</v>
      </c>
      <c r="M52" s="145">
        <f>IFERROR(M$51*$AC52,0)</f>
        <v>0</v>
      </c>
      <c r="N52" s="285">
        <f>N$51*$Z52</f>
        <v>41223.539081582952</v>
      </c>
      <c r="O52" s="141">
        <f>O$51*$AA52</f>
        <v>87.944158853882158</v>
      </c>
      <c r="P52" s="141">
        <f>P$51*$AB52</f>
        <v>149.94329340604369</v>
      </c>
      <c r="Q52" s="145">
        <f>IFERROR(Q$51*$AC52,0)</f>
        <v>0</v>
      </c>
      <c r="R52" s="285">
        <f>R$51*$Z52</f>
        <v>42305.679825883242</v>
      </c>
      <c r="S52" s="141">
        <f>S$51*$AA52</f>
        <v>90.173272406906534</v>
      </c>
      <c r="T52" s="141">
        <f>T$51*$AB52</f>
        <v>154.4555631098923</v>
      </c>
      <c r="U52" s="145">
        <f>IFERROR(U$51*$AC52,0)</f>
        <v>0</v>
      </c>
      <c r="V52" s="285">
        <f>V$51*$Z52</f>
        <v>43421.272685961507</v>
      </c>
      <c r="W52" s="141">
        <f>W$51*$AA52</f>
        <v>92.466348845356876</v>
      </c>
      <c r="X52" s="141">
        <f>X$51*$AB52</f>
        <v>159.18220005418203</v>
      </c>
      <c r="Y52" s="145">
        <f>IFERROR(Y$51*$AC52,0)</f>
        <v>0</v>
      </c>
      <c r="Z52" s="133">
        <v>0.74303814174475391</v>
      </c>
      <c r="AA52" s="133">
        <v>0.61769764667282667</v>
      </c>
      <c r="AB52" s="133">
        <v>0.66054931362950076</v>
      </c>
    </row>
    <row r="53" spans="1:29">
      <c r="A53" s="230" t="s">
        <v>150</v>
      </c>
      <c r="B53" s="285">
        <f>B$51*$Z53</f>
        <v>6961.1038557411366</v>
      </c>
      <c r="C53" s="141">
        <f>C$51*$AA53</f>
        <v>26.561228335169147</v>
      </c>
      <c r="D53" s="141">
        <f>D$51*$AB53</f>
        <v>34.455820229001091</v>
      </c>
      <c r="E53" s="145">
        <f>IFERROR(E$51*$AC53,0)</f>
        <v>0</v>
      </c>
      <c r="F53" s="285">
        <f>F$51*$Z53</f>
        <v>7141.3596849532078</v>
      </c>
      <c r="G53" s="141">
        <f>G$51*$AA53</f>
        <v>27.228094057624197</v>
      </c>
      <c r="H53" s="141">
        <f>H$51*$AB53</f>
        <v>35.441684556899382</v>
      </c>
      <c r="I53" s="145">
        <f>IFERROR(I$51*$AC53,0)</f>
        <v>0</v>
      </c>
      <c r="J53" s="285">
        <f>J$51*$Z53</f>
        <v>7327.1278565711746</v>
      </c>
      <c r="K53" s="141">
        <f>K$51*$AA53</f>
        <v>27.913846323077312</v>
      </c>
      <c r="L53" s="141">
        <f>L$51*$AB53</f>
        <v>36.472992234169858</v>
      </c>
      <c r="M53" s="145">
        <f>IFERROR(M$51*$AC53,0)</f>
        <v>0</v>
      </c>
      <c r="N53" s="285">
        <f>N$51*$Z53</f>
        <v>7518.5975216587485</v>
      </c>
      <c r="O53" s="141">
        <f>O$51*$AA53</f>
        <v>28.619104276811523</v>
      </c>
      <c r="P53" s="141">
        <f>P$51*$AB53</f>
        <v>37.552308538956268</v>
      </c>
      <c r="Q53" s="145">
        <f>IFERROR(Q$51*$AC53,0)</f>
        <v>0</v>
      </c>
      <c r="R53" s="285">
        <f>R$51*$Z53</f>
        <v>7715.9648729208593</v>
      </c>
      <c r="S53" s="141">
        <f>S$51*$AA53</f>
        <v>29.344510421463532</v>
      </c>
      <c r="T53" s="141">
        <f>T$51*$AB53</f>
        <v>38.682376715270429</v>
      </c>
      <c r="U53" s="145">
        <f>IFERROR(U$51*$AC53,0)</f>
        <v>0</v>
      </c>
      <c r="V53" s="285">
        <f>V$51*$Z53</f>
        <v>7919.4334226823212</v>
      </c>
      <c r="W53" s="141">
        <f>W$51*$AA53</f>
        <v>30.090731598196211</v>
      </c>
      <c r="X53" s="141">
        <f>X$51*$AB53</f>
        <v>39.866131752602726</v>
      </c>
      <c r="Y53" s="145">
        <f>IFERROR(Y$51*$AC53,0)</f>
        <v>0</v>
      </c>
      <c r="Z53" s="133">
        <v>0.13551977475693985</v>
      </c>
      <c r="AA53" s="133">
        <v>0.20101338840527599</v>
      </c>
      <c r="AB53" s="133">
        <v>0.16543021743185876</v>
      </c>
    </row>
    <row r="54" spans="1:29">
      <c r="A54" s="230" t="s">
        <v>151</v>
      </c>
      <c r="B54" s="285">
        <f>B$51*$Z54</f>
        <v>6237.9896749791942</v>
      </c>
      <c r="C54" s="141">
        <f>C$51*$AA54</f>
        <v>23.954909820377932</v>
      </c>
      <c r="D54" s="141">
        <f>D$51*$AB54</f>
        <v>36.244998567967457</v>
      </c>
      <c r="E54" s="145">
        <f>IFERROR(E$51*$AC54,0)</f>
        <v>0</v>
      </c>
      <c r="F54" s="285">
        <f>F$51*$Z54</f>
        <v>6399.5206655780976</v>
      </c>
      <c r="G54" s="141">
        <f>G$51*$AA54</f>
        <v>24.556339394422146</v>
      </c>
      <c r="H54" s="141">
        <f>H$51*$AB54</f>
        <v>37.282055614219637</v>
      </c>
      <c r="I54" s="145">
        <f>IFERROR(I$51*$AC54,0)</f>
        <v>0</v>
      </c>
      <c r="J54" s="285">
        <f>J$51*$Z54</f>
        <v>6565.9913806410414</v>
      </c>
      <c r="K54" s="141">
        <f>K$51*$AA54</f>
        <v>25.174802270865946</v>
      </c>
      <c r="L54" s="141">
        <f>L$51*$AB54</f>
        <v>38.366915734726653</v>
      </c>
      <c r="M54" s="145">
        <f>IFERROR(M$51*$AC54,0)</f>
        <v>0</v>
      </c>
      <c r="N54" s="285">
        <f>N$51*$Z54</f>
        <v>6737.5713223629209</v>
      </c>
      <c r="O54" s="141">
        <f>O$51*$AA54</f>
        <v>25.810856841408444</v>
      </c>
      <c r="P54" s="141">
        <f>P$51*$AB54</f>
        <v>39.50227741415754</v>
      </c>
      <c r="Q54" s="145">
        <f>IFERROR(Q$51*$AC54,0)</f>
        <v>0</v>
      </c>
      <c r="R54" s="285">
        <f>R$51*$Z54</f>
        <v>6914.4363030995073</v>
      </c>
      <c r="S54" s="141">
        <f>S$51*$AA54</f>
        <v>26.465082563163879</v>
      </c>
      <c r="T54" s="141">
        <f>T$51*$AB54</f>
        <v>40.691026344236334</v>
      </c>
      <c r="U54" s="145">
        <f>IFERROR(U$51*$AC54,0)</f>
        <v>0</v>
      </c>
      <c r="V54" s="285">
        <f>V$51*$Z54</f>
        <v>7096.7686944699071</v>
      </c>
      <c r="W54" s="141">
        <f>W$51*$AA54</f>
        <v>27.138080843556615</v>
      </c>
      <c r="X54" s="141">
        <f>X$51*$AB54</f>
        <v>41.936249918882815</v>
      </c>
      <c r="Y54" s="145">
        <f>IFERROR(Y$51*$AC54,0)</f>
        <v>0</v>
      </c>
      <c r="Z54" s="133">
        <v>0.12144208349830628</v>
      </c>
      <c r="AA54" s="133">
        <v>0.1812889649218975</v>
      </c>
      <c r="AB54" s="133">
        <v>0.17402046893864054</v>
      </c>
    </row>
    <row r="55" spans="1:29" s="130" customFormat="1" ht="13">
      <c r="A55" s="234" t="s">
        <v>152</v>
      </c>
      <c r="B55" s="282">
        <f>B$50*$Z55</f>
        <v>35973.800626999197</v>
      </c>
      <c r="C55" s="138">
        <f>C$50*$AA55</f>
        <v>238.32369232370831</v>
      </c>
      <c r="D55" s="138">
        <f>D$50*$AB55</f>
        <v>0</v>
      </c>
      <c r="E55" s="144">
        <f>E$50*$AC55</f>
        <v>0</v>
      </c>
      <c r="F55" s="282">
        <f>F$50*$Z55</f>
        <v>36905.332090443953</v>
      </c>
      <c r="G55" s="138">
        <f>G$50*$AA55</f>
        <v>244.3072221233889</v>
      </c>
      <c r="H55" s="138">
        <f>H$50*$AB55</f>
        <v>0</v>
      </c>
      <c r="I55" s="144">
        <f>I$50*$AC55</f>
        <v>0</v>
      </c>
      <c r="J55" s="282">
        <f>J$50*$Z55</f>
        <v>37865.350401780495</v>
      </c>
      <c r="K55" s="138">
        <f>K$50*$AA55</f>
        <v>250.46021361383663</v>
      </c>
      <c r="L55" s="138">
        <f>L$50*$AB55</f>
        <v>0</v>
      </c>
      <c r="M55" s="144">
        <f>M$50*$AC55</f>
        <v>0</v>
      </c>
      <c r="N55" s="282">
        <f>N$50*$Z55</f>
        <v>38854.83306153107</v>
      </c>
      <c r="O55" s="138">
        <f>O$50*$AA55</f>
        <v>256.78822214769082</v>
      </c>
      <c r="P55" s="138">
        <f>P$50*$AB55</f>
        <v>0</v>
      </c>
      <c r="Q55" s="144">
        <f>Q$50*$AC55</f>
        <v>0</v>
      </c>
      <c r="R55" s="282">
        <f>R$50*$Z55</f>
        <v>39874.793960221919</v>
      </c>
      <c r="S55" s="138">
        <f>S$50*$AA55</f>
        <v>263.2970126541473</v>
      </c>
      <c r="T55" s="138">
        <f>T$50*$AB55</f>
        <v>0</v>
      </c>
      <c r="U55" s="144">
        <f>U$50*$AC55</f>
        <v>0</v>
      </c>
      <c r="V55" s="282">
        <f>V$50*$Z55</f>
        <v>40926.284814929793</v>
      </c>
      <c r="W55" s="138">
        <f>W$50*$AA55</f>
        <v>269.99256844264215</v>
      </c>
      <c r="X55" s="138">
        <f>X$50*$AB55</f>
        <v>0</v>
      </c>
      <c r="Y55" s="144">
        <f>Y$50*$AC55</f>
        <v>0</v>
      </c>
      <c r="Z55" s="134">
        <v>0.4118834167733923</v>
      </c>
      <c r="AA55" s="134">
        <v>0.64331775583836492</v>
      </c>
      <c r="AB55" s="134">
        <v>0</v>
      </c>
      <c r="AC55" s="134">
        <v>1</v>
      </c>
    </row>
    <row r="56" spans="1:29">
      <c r="A56" s="230" t="s">
        <v>149</v>
      </c>
      <c r="B56" s="285">
        <f>B$55*$Z56</f>
        <v>30872.456054905182</v>
      </c>
      <c r="C56" s="141">
        <f>C$55*$AA56</f>
        <v>209.33668661198462</v>
      </c>
      <c r="D56" s="141">
        <f>IFERROR(D$55*$AB56,0)</f>
        <v>0</v>
      </c>
      <c r="E56" s="145">
        <f>E$55*$AC56</f>
        <v>0</v>
      </c>
      <c r="F56" s="285">
        <f>F$55*$Z56</f>
        <v>31671.889633446106</v>
      </c>
      <c r="G56" s="141">
        <f>G$55*$AA56</f>
        <v>214.59244733932292</v>
      </c>
      <c r="H56" s="141">
        <f>IFERROR(H$55*$AB56,0)</f>
        <v>0</v>
      </c>
      <c r="I56" s="145">
        <f>I$55*$AC56</f>
        <v>0</v>
      </c>
      <c r="J56" s="285">
        <f>J$55*$Z56</f>
        <v>32495.770419242133</v>
      </c>
      <c r="K56" s="141">
        <f>K$55*$AA56</f>
        <v>219.99705834884247</v>
      </c>
      <c r="L56" s="141">
        <f>IFERROR(L$55*$AB56,0)</f>
        <v>0</v>
      </c>
      <c r="M56" s="145">
        <f>M$55*$AC56</f>
        <v>0</v>
      </c>
      <c r="N56" s="285">
        <f>N$55*$Z56</f>
        <v>33344.937296186283</v>
      </c>
      <c r="O56" s="141">
        <f>O$55*$AA56</f>
        <v>225.55539930275032</v>
      </c>
      <c r="P56" s="141">
        <f>IFERROR(P$55*$AB56,0)</f>
        <v>0</v>
      </c>
      <c r="Q56" s="145">
        <f>Q$55*$AC56</f>
        <v>0</v>
      </c>
      <c r="R56" s="285">
        <f>R$55*$Z56</f>
        <v>34220.260377810351</v>
      </c>
      <c r="S56" s="141">
        <f>S$55*$AA56</f>
        <v>231.27253394928164</v>
      </c>
      <c r="T56" s="141">
        <f>IFERROR(T$55*$AB56,0)</f>
        <v>0</v>
      </c>
      <c r="U56" s="145">
        <f>U$55*$AC56</f>
        <v>0</v>
      </c>
      <c r="V56" s="285">
        <f>V$55*$Z56</f>
        <v>35122.642240118774</v>
      </c>
      <c r="W56" s="141">
        <f>W$55*$AA56</f>
        <v>237.15371785560271</v>
      </c>
      <c r="X56" s="141">
        <f>IFERROR(X$55*$AB56,0)</f>
        <v>0</v>
      </c>
      <c r="Y56" s="145">
        <f>Y$55*$AC56</f>
        <v>0</v>
      </c>
      <c r="Z56" s="133">
        <v>0.85819278243663433</v>
      </c>
      <c r="AA56" s="133">
        <v>0.87837127971166429</v>
      </c>
      <c r="AC56" s="133">
        <v>0.84896371704240581</v>
      </c>
    </row>
    <row r="57" spans="1:29">
      <c r="A57" s="230" t="s">
        <v>150</v>
      </c>
      <c r="B57" s="285">
        <f>B$55*$Z57</f>
        <v>3574.895731141853</v>
      </c>
      <c r="C57" s="141">
        <f>C$55*$AA57</f>
        <v>21.232484551029561</v>
      </c>
      <c r="D57" s="141">
        <f>IFERROR(D$55*$AB57,0)</f>
        <v>0</v>
      </c>
      <c r="E57" s="145">
        <f>E$55*$AC57</f>
        <v>0</v>
      </c>
      <c r="F57" s="285">
        <f>F$55*$Z57</f>
        <v>3667.4666520357009</v>
      </c>
      <c r="G57" s="141">
        <f>G$55*$AA57</f>
        <v>21.765562915138574</v>
      </c>
      <c r="H57" s="141">
        <f>IFERROR(H$55*$AB57,0)</f>
        <v>0</v>
      </c>
      <c r="I57" s="145">
        <f>I$55*$AC57</f>
        <v>0</v>
      </c>
      <c r="J57" s="285">
        <f>J$55*$Z57</f>
        <v>3762.868452879597</v>
      </c>
      <c r="K57" s="141">
        <f>K$55*$AA57</f>
        <v>22.313738782547087</v>
      </c>
      <c r="L57" s="141">
        <f>IFERROR(L$55*$AB57,0)</f>
        <v>0</v>
      </c>
      <c r="M57" s="145">
        <f>M$55*$AC57</f>
        <v>0</v>
      </c>
      <c r="N57" s="285">
        <f>N$55*$Z57</f>
        <v>3861.1982727687528</v>
      </c>
      <c r="O57" s="141">
        <f>O$55*$AA57</f>
        <v>22.877507084908505</v>
      </c>
      <c r="P57" s="141">
        <f>IFERROR(P$55*$AB57,0)</f>
        <v>0</v>
      </c>
      <c r="Q57" s="145">
        <f>Q$55*$AC57</f>
        <v>0</v>
      </c>
      <c r="R57" s="285">
        <f>R$55*$Z57</f>
        <v>3962.5568670543094</v>
      </c>
      <c r="S57" s="141">
        <f>S$55*$AA57</f>
        <v>23.457381425251114</v>
      </c>
      <c r="T57" s="141">
        <f>IFERROR(T$55*$AB57,0)</f>
        <v>0</v>
      </c>
      <c r="U57" s="145">
        <f>U$55*$AC57</f>
        <v>0</v>
      </c>
      <c r="V57" s="285">
        <f>V$55*$Z57</f>
        <v>4067.0487501001248</v>
      </c>
      <c r="W57" s="141">
        <f>W$55*$AA57</f>
        <v>24.053894862306617</v>
      </c>
      <c r="X57" s="141">
        <f>IFERROR(X$55*$AB57,0)</f>
        <v>0</v>
      </c>
      <c r="Y57" s="145">
        <f>Y$55*$AC57</f>
        <v>0</v>
      </c>
      <c r="Z57" s="133">
        <v>9.9374980369986501E-2</v>
      </c>
      <c r="AA57" s="133">
        <v>8.9090951654903355E-2</v>
      </c>
      <c r="AC57" s="133">
        <v>0.10090676213589546</v>
      </c>
    </row>
    <row r="58" spans="1:29">
      <c r="A58" s="230" t="s">
        <v>151</v>
      </c>
      <c r="B58" s="285">
        <f>B$55*$Z58</f>
        <v>1526.448840952163</v>
      </c>
      <c r="C58" s="141">
        <f>C$55*$AA58</f>
        <v>7.7545211606941686</v>
      </c>
      <c r="D58" s="141">
        <f>IFERROR(D$55*$AB58,0)</f>
        <v>0</v>
      </c>
      <c r="E58" s="145">
        <f>E$55*$AC58</f>
        <v>0</v>
      </c>
      <c r="F58" s="285">
        <f>F$55*$Z58</f>
        <v>1565.9758049621466</v>
      </c>
      <c r="G58" s="141">
        <f>G$55*$AA58</f>
        <v>7.9492118689274234</v>
      </c>
      <c r="H58" s="141">
        <f>IFERROR(H$55*$AB58,0)</f>
        <v>0</v>
      </c>
      <c r="I58" s="145">
        <f>I$55*$AC58</f>
        <v>0</v>
      </c>
      <c r="J58" s="285">
        <f>J$55*$Z58</f>
        <v>1606.711529658766</v>
      </c>
      <c r="K58" s="141">
        <f>K$55*$AA58</f>
        <v>8.1494164824470907</v>
      </c>
      <c r="L58" s="141">
        <f>IFERROR(L$55*$AB58,0)</f>
        <v>0</v>
      </c>
      <c r="M58" s="145">
        <f>M$55*$AC58</f>
        <v>0</v>
      </c>
      <c r="N58" s="285">
        <f>N$55*$Z58</f>
        <v>1648.6974925760383</v>
      </c>
      <c r="O58" s="141">
        <f>O$55*$AA58</f>
        <v>8.355315760032024</v>
      </c>
      <c r="P58" s="141">
        <f>IFERROR(P$55*$AB58,0)</f>
        <v>0</v>
      </c>
      <c r="Q58" s="145">
        <f>Q$55*$AC58</f>
        <v>0</v>
      </c>
      <c r="R58" s="285">
        <f>R$55*$Z58</f>
        <v>1691.9767153572604</v>
      </c>
      <c r="S58" s="141">
        <f>S$55*$AA58</f>
        <v>8.5670972796145879</v>
      </c>
      <c r="T58" s="141">
        <f>IFERROR(T$55*$AB58,0)</f>
        <v>0</v>
      </c>
      <c r="U58" s="145">
        <f>U$55*$AC58</f>
        <v>0</v>
      </c>
      <c r="V58" s="285">
        <f>V$55*$Z58</f>
        <v>1736.5938247108941</v>
      </c>
      <c r="W58" s="141">
        <f>W$55*$AA58</f>
        <v>8.7849557247328729</v>
      </c>
      <c r="X58" s="141">
        <f>IFERROR(X$55*$AB58,0)</f>
        <v>0</v>
      </c>
      <c r="Y58" s="145">
        <f>Y$55*$AC58</f>
        <v>0</v>
      </c>
      <c r="Z58" s="133">
        <v>4.2432237193379192E-2</v>
      </c>
      <c r="AA58" s="133">
        <v>3.2537768633432475E-2</v>
      </c>
      <c r="AC58" s="133">
        <v>5.012952082169863E-2</v>
      </c>
    </row>
    <row r="59" spans="1:29" s="130" customFormat="1" ht="13">
      <c r="A59" s="237" t="s">
        <v>10</v>
      </c>
      <c r="B59" s="287">
        <f>'[18]DISCOM Sales incl Addl Loads'!$C105</f>
        <v>29844.364665660287</v>
      </c>
      <c r="C59" s="146">
        <f>'[18]DISCOM Sales incl Addl Loads'!$R105</f>
        <v>57.878726013779527</v>
      </c>
      <c r="D59" s="139">
        <f>'[18]DISCOM Sales incl Addl Loads'!$D105</f>
        <v>63.880729858651456</v>
      </c>
      <c r="E59" s="147">
        <f>'[18]DISCOM Sales incl Addl Loads'!$E105</f>
        <v>0</v>
      </c>
      <c r="F59" s="306">
        <f>'[18]DISCOM Sales incl Addl Loads'!$C198</f>
        <v>30633.421746438442</v>
      </c>
      <c r="G59" s="139">
        <f>'[18]DISCOM Sales incl Addl Loads'!$R198</f>
        <v>60.776620807391218</v>
      </c>
      <c r="H59" s="139">
        <f>'[18]DISCOM Sales incl Addl Loads'!$D198</f>
        <v>69.445058810063671</v>
      </c>
      <c r="I59" s="140">
        <f>'[18]DISCOM Sales incl Addl Loads'!$E198</f>
        <v>0</v>
      </c>
      <c r="J59" s="306">
        <f>'[18]DISCOM Sales incl Addl Loads'!$C291</f>
        <v>31448.105389000448</v>
      </c>
      <c r="K59" s="139">
        <f>'[18]DISCOM Sales incl Addl Loads'!$R291</f>
        <v>63.825684213465181</v>
      </c>
      <c r="L59" s="139">
        <f>'[18]DISCOM Sales incl Addl Loads'!$D291</f>
        <v>75.53207411850569</v>
      </c>
      <c r="M59" s="140">
        <f>'[18]DISCOM Sales incl Addl Loads'!$E291</f>
        <v>0</v>
      </c>
      <c r="N59" s="306">
        <f>'[18]DISCOM Sales incl Addl Loads'!$C384</f>
        <v>32289.389152253461</v>
      </c>
      <c r="O59" s="139">
        <f>'[18]DISCOM Sales incl Addl Loads'!$R384</f>
        <v>67.034020121899104</v>
      </c>
      <c r="P59" s="139">
        <f>'[18]DISCOM Sales incl Addl Loads'!$D384</f>
        <v>82.194054871018537</v>
      </c>
      <c r="Q59" s="140">
        <f>'[18]DISCOM Sales incl Addl Loads'!$E384</f>
        <v>0</v>
      </c>
      <c r="R59" s="306">
        <f>'[18]DISCOM Sales incl Addl Loads'!$C477</f>
        <v>33158.28779465572</v>
      </c>
      <c r="S59" s="139">
        <f>'[18]DISCOM Sales incl Addl Loads'!$R477</f>
        <v>70.410176138917635</v>
      </c>
      <c r="T59" s="139">
        <f>'[18]DISCOM Sales incl Addl Loads'!$D477</f>
        <v>89.488815360413739</v>
      </c>
      <c r="U59" s="140">
        <f>'[18]DISCOM Sales incl Addl Loads'!$E477</f>
        <v>0</v>
      </c>
      <c r="V59" s="306">
        <f>'[18]DISCOM Sales incl Addl Loads'!$C570</f>
        <v>34055.85914651124</v>
      </c>
      <c r="W59" s="139">
        <f>'[18]DISCOM Sales incl Addl Loads'!$R570</f>
        <v>73.963168332134103</v>
      </c>
      <c r="X59" s="139">
        <f>'[18]DISCOM Sales incl Addl Loads'!$D570</f>
        <v>97.480321782073887</v>
      </c>
      <c r="Y59" s="140">
        <f>'[18]DISCOM Sales incl Addl Loads'!$E570</f>
        <v>0</v>
      </c>
      <c r="Z59" s="134"/>
      <c r="AA59" s="134"/>
      <c r="AB59" s="134"/>
      <c r="AC59" s="134"/>
    </row>
    <row r="60" spans="1:29" s="130" customFormat="1" ht="13">
      <c r="A60" s="234" t="s">
        <v>144</v>
      </c>
      <c r="B60" s="289">
        <f>B$59*$Z60</f>
        <v>22810.859385328586</v>
      </c>
      <c r="C60" s="150">
        <f>C$59*$AA60</f>
        <v>49.087774061115098</v>
      </c>
      <c r="D60" s="151">
        <f>D$59*$AB60</f>
        <v>51.805835187217482</v>
      </c>
      <c r="E60" s="152">
        <f>IFERROR(E$59*$AC60,0)</f>
        <v>0</v>
      </c>
      <c r="F60" s="289">
        <f>F$59*$Z60</f>
        <v>23413.957166711029</v>
      </c>
      <c r="G60" s="150">
        <f>G$59*$AA60</f>
        <v>51.5455200185473</v>
      </c>
      <c r="H60" s="151">
        <f>H$59*$AB60</f>
        <v>56.318380820652877</v>
      </c>
      <c r="I60" s="152">
        <f>IFERROR(I$59*$AC60,0)</f>
        <v>0</v>
      </c>
      <c r="J60" s="289">
        <f>J$59*$Z60</f>
        <v>24036.642026053738</v>
      </c>
      <c r="K60" s="150">
        <f>K$59*$AA60</f>
        <v>54.131474234950396</v>
      </c>
      <c r="L60" s="151">
        <f>L$59*$AB60</f>
        <v>61.254813334009796</v>
      </c>
      <c r="M60" s="152">
        <f>IFERROR(M$59*$AC60,0)</f>
        <v>0</v>
      </c>
      <c r="N60" s="289">
        <f>N$59*$Z60</f>
        <v>24679.658080900619</v>
      </c>
      <c r="O60" s="150">
        <f>O$59*$AA60</f>
        <v>56.852509735073056</v>
      </c>
      <c r="P60" s="151">
        <f>P$59*$AB60</f>
        <v>66.657529891080472</v>
      </c>
      <c r="Q60" s="152">
        <f>IFERROR(Q$59*$AC60,0)</f>
        <v>0</v>
      </c>
      <c r="R60" s="289">
        <f>R$59*$Z60</f>
        <v>25343.780938732692</v>
      </c>
      <c r="S60" s="150">
        <f>S$59*$AA60</f>
        <v>59.71587586581726</v>
      </c>
      <c r="T60" s="151">
        <f>T$59*$AB60</f>
        <v>72.573416583045883</v>
      </c>
      <c r="U60" s="152">
        <f>IFERROR(U$59*$AC60,0)</f>
        <v>0</v>
      </c>
      <c r="V60" s="289">
        <f>V$59*$Z60</f>
        <v>26029.819128013831</v>
      </c>
      <c r="W60" s="150">
        <f>W$59*$AA60</f>
        <v>62.729219282878532</v>
      </c>
      <c r="X60" s="151">
        <f>X$59*$AB60</f>
        <v>79.054348555710973</v>
      </c>
      <c r="Y60" s="152">
        <f>IFERROR(Y$59*$AC60,0)</f>
        <v>0</v>
      </c>
      <c r="Z60" s="134">
        <v>0.76432719010350925</v>
      </c>
      <c r="AA60" s="134">
        <v>0.848114280356283</v>
      </c>
      <c r="AB60" s="134">
        <v>0.81097750920892686</v>
      </c>
      <c r="AC60" s="134"/>
    </row>
    <row r="61" spans="1:29" s="130" customFormat="1" ht="13">
      <c r="A61" s="234" t="s">
        <v>145</v>
      </c>
      <c r="B61" s="289">
        <f>B$59*$Z61</f>
        <v>7033.505280331703</v>
      </c>
      <c r="C61" s="150">
        <f>C$59*$AA61</f>
        <v>8.7909519526644253</v>
      </c>
      <c r="D61" s="151">
        <f>D$59*$AB61</f>
        <v>12.07489467143397</v>
      </c>
      <c r="E61" s="152">
        <f>IFERROR(E$59*$AC61,0)</f>
        <v>0</v>
      </c>
      <c r="F61" s="289">
        <f>F$59*$Z61</f>
        <v>7219.4645797274134</v>
      </c>
      <c r="G61" s="150">
        <f>G$59*$AA61</f>
        <v>9.2311007888439178</v>
      </c>
      <c r="H61" s="151">
        <f>H$59*$AB61</f>
        <v>13.126677989410787</v>
      </c>
      <c r="I61" s="152">
        <f>IFERROR(I$59*$AC61,0)</f>
        <v>0</v>
      </c>
      <c r="J61" s="289">
        <f>J$59*$Z61</f>
        <v>7411.4633629467098</v>
      </c>
      <c r="K61" s="150">
        <f>K$59*$AA61</f>
        <v>9.6942099785147846</v>
      </c>
      <c r="L61" s="151">
        <f>L$59*$AB61</f>
        <v>14.277260784495889</v>
      </c>
      <c r="M61" s="152">
        <f>IFERROR(M$59*$AC61,0)</f>
        <v>0</v>
      </c>
      <c r="N61" s="289">
        <f>N$59*$Z61</f>
        <v>7609.7310713528414</v>
      </c>
      <c r="O61" s="150">
        <f>O$59*$AA61</f>
        <v>10.18151038682605</v>
      </c>
      <c r="P61" s="151">
        <f>P$59*$AB61</f>
        <v>15.536524979938054</v>
      </c>
      <c r="Q61" s="152">
        <f>IFERROR(Q$59*$AC61,0)</f>
        <v>0</v>
      </c>
      <c r="R61" s="289">
        <f>R$59*$Z61</f>
        <v>7814.5068559230276</v>
      </c>
      <c r="S61" s="150">
        <f>S$59*$AA61</f>
        <v>10.694300273100374</v>
      </c>
      <c r="T61" s="151">
        <f>T$59*$AB61</f>
        <v>16.915398777367844</v>
      </c>
      <c r="U61" s="152">
        <f>IFERROR(U$59*$AC61,0)</f>
        <v>0</v>
      </c>
      <c r="V61" s="289">
        <f>V$59*$Z61</f>
        <v>8026.0400184974105</v>
      </c>
      <c r="W61" s="150">
        <f>W$59*$AA61</f>
        <v>11.233949049255566</v>
      </c>
      <c r="X61" s="151">
        <f>X$59*$AB61</f>
        <v>18.425973226362899</v>
      </c>
      <c r="Y61" s="152">
        <f>IFERROR(Y$59*$AC61,0)</f>
        <v>0</v>
      </c>
      <c r="Z61" s="134">
        <v>0.23567280989649078</v>
      </c>
      <c r="AA61" s="134">
        <v>0.15188571964371697</v>
      </c>
      <c r="AB61" s="134">
        <v>0.18902249079107306</v>
      </c>
      <c r="AC61" s="134"/>
    </row>
    <row r="62" spans="1:29" ht="13">
      <c r="A62" s="240" t="s">
        <v>146</v>
      </c>
      <c r="B62" s="290">
        <f>B$61*$Z62</f>
        <v>5103.4039384517118</v>
      </c>
      <c r="C62" s="153">
        <f>C$61*$AA62</f>
        <v>3.2789000080719823</v>
      </c>
      <c r="D62" s="154">
        <f>D$61*$AB62</f>
        <v>4.5923508329623823</v>
      </c>
      <c r="E62" s="155">
        <f>IFERROR(E$61*$AC62,0)</f>
        <v>0</v>
      </c>
      <c r="F62" s="290">
        <f>F$61*$Z62</f>
        <v>5238.3331640800225</v>
      </c>
      <c r="G62" s="153">
        <f>G$61*$AA62</f>
        <v>3.4430692618994243</v>
      </c>
      <c r="H62" s="154">
        <f>H$61*$AB62</f>
        <v>4.9923674068405512</v>
      </c>
      <c r="I62" s="155">
        <f>IFERROR(I$61*$AC62,0)</f>
        <v>0</v>
      </c>
      <c r="J62" s="290">
        <f>J$61*$Z62</f>
        <v>5377.6445468693855</v>
      </c>
      <c r="K62" s="153">
        <f>K$61*$AA62</f>
        <v>3.6158024009185472</v>
      </c>
      <c r="L62" s="154">
        <f>L$61*$AB62</f>
        <v>5.4299596178849692</v>
      </c>
      <c r="M62" s="155">
        <f>IFERROR(M$61*$AC62,0)</f>
        <v>0</v>
      </c>
      <c r="N62" s="290">
        <f>N$61*$Z62</f>
        <v>5521.5045659664247</v>
      </c>
      <c r="O62" s="153">
        <f>O$61*$AA62</f>
        <v>3.7975585203182227</v>
      </c>
      <c r="P62" s="154">
        <f>P$61*$AB62</f>
        <v>5.9088857811532547</v>
      </c>
      <c r="Q62" s="155">
        <f>IFERROR(Q$61*$AC62,0)</f>
        <v>0</v>
      </c>
      <c r="R62" s="290">
        <f>R$61*$Z62</f>
        <v>5670.0867456652713</v>
      </c>
      <c r="S62" s="153">
        <f>S$61*$AA62</f>
        <v>3.9888218523552621</v>
      </c>
      <c r="T62" s="154">
        <f>T$61*$AB62</f>
        <v>6.4333021346273096</v>
      </c>
      <c r="U62" s="155">
        <f>IFERROR(U$61*$AC62,0)</f>
        <v>0</v>
      </c>
      <c r="V62" s="290">
        <f>V$61*$Z62</f>
        <v>5823.5719755710543</v>
      </c>
      <c r="W62" s="153">
        <f>W$61*$AA62</f>
        <v>4.1901031681921657</v>
      </c>
      <c r="X62" s="154">
        <f>X$61*$AB62</f>
        <v>7.0078071732100025</v>
      </c>
      <c r="Y62" s="155">
        <f>IFERROR(Y$61*$AC62,0)</f>
        <v>0</v>
      </c>
      <c r="Z62" s="133">
        <v>0.72558471701481875</v>
      </c>
      <c r="AA62" s="133">
        <v>0.37298577284092532</v>
      </c>
      <c r="AB62" s="133">
        <v>0.38032222706063668</v>
      </c>
      <c r="AC62" s="134"/>
    </row>
    <row r="63" spans="1:29" ht="13">
      <c r="A63" s="240" t="s">
        <v>147</v>
      </c>
      <c r="B63" s="290">
        <f>B$61*$Z63</f>
        <v>1930.1013418799905</v>
      </c>
      <c r="C63" s="153">
        <f>C$61*$AA63</f>
        <v>5.512051944592443</v>
      </c>
      <c r="D63" s="154">
        <f>D$61*$AB63</f>
        <v>7.482543838471587</v>
      </c>
      <c r="E63" s="155">
        <f>IFERROR(E$61*$AC63,0)</f>
        <v>0</v>
      </c>
      <c r="F63" s="290">
        <f>F$61*$Z63</f>
        <v>1981.1314156473904</v>
      </c>
      <c r="G63" s="153">
        <f>G$61*$AA63</f>
        <v>5.7880315269444935</v>
      </c>
      <c r="H63" s="154">
        <f>H$61*$AB63</f>
        <v>8.1343105825702349</v>
      </c>
      <c r="I63" s="155">
        <f>IFERROR(I$61*$AC63,0)</f>
        <v>0</v>
      </c>
      <c r="J63" s="290">
        <f>J$61*$Z63</f>
        <v>2033.8188160773241</v>
      </c>
      <c r="K63" s="153">
        <f>K$61*$AA63</f>
        <v>6.078407577596237</v>
      </c>
      <c r="L63" s="154">
        <f>L$61*$AB63</f>
        <v>8.8473011666109187</v>
      </c>
      <c r="M63" s="155">
        <f>IFERROR(M$61*$AC63,0)</f>
        <v>0</v>
      </c>
      <c r="N63" s="290">
        <f>N$61*$Z63</f>
        <v>2088.2265053864162</v>
      </c>
      <c r="O63" s="153">
        <f>O$61*$AA63</f>
        <v>6.3839518665078261</v>
      </c>
      <c r="P63" s="154">
        <f>P$61*$AB63</f>
        <v>9.6276391987847987</v>
      </c>
      <c r="Q63" s="155">
        <f>IFERROR(Q$61*$AC63,0)</f>
        <v>0</v>
      </c>
      <c r="R63" s="290">
        <f>R$61*$Z63</f>
        <v>2144.4201102577563</v>
      </c>
      <c r="S63" s="153">
        <f>S$61*$AA63</f>
        <v>6.7054784207451119</v>
      </c>
      <c r="T63" s="154">
        <f>T$61*$AB63</f>
        <v>10.482096642740533</v>
      </c>
      <c r="U63" s="155">
        <f>IFERROR(U$61*$AC63,0)</f>
        <v>0</v>
      </c>
      <c r="V63" s="290">
        <f>V$61*$Z63</f>
        <v>2202.4680429263558</v>
      </c>
      <c r="W63" s="153">
        <f>W$61*$AA63</f>
        <v>7.0438458810634001</v>
      </c>
      <c r="X63" s="154">
        <f>X$61*$AB63</f>
        <v>11.418166053152895</v>
      </c>
      <c r="Y63" s="155">
        <f>IFERROR(Y$61*$AC63,0)</f>
        <v>0</v>
      </c>
      <c r="Z63" s="133">
        <v>0.2744152829851812</v>
      </c>
      <c r="AA63" s="133">
        <v>0.62701422715907462</v>
      </c>
      <c r="AB63" s="133">
        <v>0.61967777293936321</v>
      </c>
      <c r="AC63" s="134"/>
    </row>
    <row r="64" spans="1:29" s="130" customFormat="1" ht="13.5" thickBot="1">
      <c r="A64" s="238" t="s">
        <v>11</v>
      </c>
      <c r="B64" s="289">
        <f>'[18]DISCOM Sales incl Addl Loads'!$C106</f>
        <v>1766.43</v>
      </c>
      <c r="C64" s="150">
        <f>'[18]DISCOM Sales incl Addl Loads'!$R106</f>
        <v>8.1152687385000011</v>
      </c>
      <c r="D64" s="151">
        <f>'[18]DISCOM Sales incl Addl Loads'!$D106</f>
        <v>8.2352478153326949</v>
      </c>
      <c r="E64" s="152">
        <f>'[18]DISCOM Sales incl Addl Loads'!$E106</f>
        <v>0</v>
      </c>
      <c r="F64" s="307">
        <f>'[18]DISCOM Sales incl Addl Loads'!$C199</f>
        <v>1804.7510999999997</v>
      </c>
      <c r="G64" s="151">
        <f>'[18]DISCOM Sales incl Addl Loads'!$R199</f>
        <v>8.5210321754250007</v>
      </c>
      <c r="H64" s="151">
        <f>'[18]DISCOM Sales incl Addl Loads'!$D199</f>
        <v>8.2898495621707511</v>
      </c>
      <c r="I64" s="156">
        <f>'[18]DISCOM Sales incl Addl Loads'!$E199</f>
        <v>0</v>
      </c>
      <c r="J64" s="307">
        <f>'[18]DISCOM Sales incl Addl Loads'!$C292</f>
        <v>1843.9882470000002</v>
      </c>
      <c r="K64" s="151">
        <f>'[18]DISCOM Sales incl Addl Loads'!$R292</f>
        <v>8.9470837841962521</v>
      </c>
      <c r="L64" s="151">
        <f>'[18]DISCOM Sales incl Addl Loads'!$D292</f>
        <v>8.3476900789428452</v>
      </c>
      <c r="M64" s="156">
        <f>'[18]DISCOM Sales incl Addl Loads'!$E292</f>
        <v>0</v>
      </c>
      <c r="N64" s="307">
        <f>'[18]DISCOM Sales incl Addl Loads'!$C385</f>
        <v>1884.1672431900006</v>
      </c>
      <c r="O64" s="151">
        <f>'[18]DISCOM Sales incl Addl Loads'!$R385</f>
        <v>9.3944379734060632</v>
      </c>
      <c r="P64" s="151">
        <f>'[18]DISCOM Sales incl Addl Loads'!$D385</f>
        <v>8.4089614772808083</v>
      </c>
      <c r="Q64" s="156">
        <f>'[18]DISCOM Sales incl Addl Loads'!$E385</f>
        <v>0</v>
      </c>
      <c r="R64" s="307">
        <f>'[18]DISCOM Sales incl Addl Loads'!$C478</f>
        <v>1925.3147808663</v>
      </c>
      <c r="S64" s="151">
        <f>'[18]DISCOM Sales incl Addl Loads'!$R478</f>
        <v>9.8641598720763675</v>
      </c>
      <c r="T64" s="151">
        <f>'[18]DISCOM Sales incl Addl Loads'!$D478</f>
        <v>8.4738672641547659</v>
      </c>
      <c r="U64" s="156">
        <f>'[18]DISCOM Sales incl Addl Loads'!$E478</f>
        <v>0</v>
      </c>
      <c r="V64" s="307">
        <f>'[18]DISCOM Sales incl Addl Loads'!$C571</f>
        <v>1967.4584789367514</v>
      </c>
      <c r="W64" s="151">
        <f>'[18]DISCOM Sales incl Addl Loads'!$R571</f>
        <v>10.357367865680189</v>
      </c>
      <c r="X64" s="151">
        <f>'[18]DISCOM Sales incl Addl Loads'!$D571</f>
        <v>8.5426230178016915</v>
      </c>
      <c r="Y64" s="156">
        <f>'[18]DISCOM Sales incl Addl Loads'!$E571</f>
        <v>0</v>
      </c>
      <c r="Z64" s="134"/>
      <c r="AA64" s="134"/>
      <c r="AB64" s="134"/>
      <c r="AC64" s="134"/>
    </row>
    <row r="65" spans="1:29" s="130" customFormat="1" ht="13.5" thickBot="1">
      <c r="A65" s="238" t="s">
        <v>98</v>
      </c>
      <c r="B65" s="291">
        <f>'[18]DISCOM Sales incl Addl Loads'!$C107</f>
        <v>57.1</v>
      </c>
      <c r="C65" s="157">
        <f>'[18]DISCOM Sales incl Addl Loads'!$R107</f>
        <v>1.2417180000000001</v>
      </c>
      <c r="D65" s="157">
        <f>'[18]DISCOM Sales incl Addl Loads'!$D107</f>
        <v>1.125</v>
      </c>
      <c r="E65" s="158">
        <f>'[18]DISCOM Sales incl Addl Loads'!$E107</f>
        <v>0</v>
      </c>
      <c r="F65" s="291">
        <f>'[18]DISCOM Sales incl Addl Loads'!$C200</f>
        <v>71.053229999999999</v>
      </c>
      <c r="G65" s="157">
        <f>'[18]DISCOM Sales incl Addl Loads'!$R200</f>
        <v>3.6467099999999992</v>
      </c>
      <c r="H65" s="157">
        <f>'[18]DISCOM Sales incl Addl Loads'!$D200</f>
        <v>2.8250000000000002</v>
      </c>
      <c r="I65" s="158">
        <f>'[18]DISCOM Sales incl Addl Loads'!$E200</f>
        <v>0</v>
      </c>
      <c r="J65" s="291">
        <f>'[18]DISCOM Sales incl Addl Loads'!$C293</f>
        <v>110.10702668658</v>
      </c>
      <c r="K65" s="157">
        <f>'[18]DISCOM Sales incl Addl Loads'!$R293</f>
        <v>8.2347600000000014</v>
      </c>
      <c r="L65" s="157">
        <f>'[18]DISCOM Sales incl Addl Loads'!$D293</f>
        <v>4.7750000000000004</v>
      </c>
      <c r="M65" s="158">
        <f>'[18]DISCOM Sales incl Addl Loads'!$E293</f>
        <v>0</v>
      </c>
      <c r="N65" s="291">
        <f>'[18]DISCOM Sales incl Addl Loads'!$C386</f>
        <v>154.16139609268532</v>
      </c>
      <c r="O65" s="157">
        <f>'[18]DISCOM Sales incl Addl Loads'!$R386</f>
        <v>15.078509999999998</v>
      </c>
      <c r="P65" s="157">
        <f>'[18]DISCOM Sales incl Addl Loads'!$D386</f>
        <v>6.9750000000000014</v>
      </c>
      <c r="Q65" s="158">
        <f>'[18]DISCOM Sales incl Addl Loads'!$E386</f>
        <v>0</v>
      </c>
      <c r="R65" s="291">
        <f>'[18]DISCOM Sales incl Addl Loads'!$C479</f>
        <v>193.21634431548804</v>
      </c>
      <c r="S65" s="157">
        <f>'[18]DISCOM Sales incl Addl Loads'!$R479</f>
        <v>23.255640000000003</v>
      </c>
      <c r="T65" s="157">
        <f>'[18]DISCOM Sales incl Addl Loads'!$D479</f>
        <v>8.9250000000000025</v>
      </c>
      <c r="U65" s="158">
        <f>'[18]DISCOM Sales incl Addl Loads'!$E479</f>
        <v>0</v>
      </c>
      <c r="V65" s="291">
        <f>'[18]DISCOM Sales incl Addl Loads'!$C572</f>
        <v>218.35187751707073</v>
      </c>
      <c r="W65" s="157">
        <f>'[18]DISCOM Sales incl Addl Loads'!$R572</f>
        <v>32.248110000000004</v>
      </c>
      <c r="X65" s="157">
        <f>'[18]DISCOM Sales incl Addl Loads'!$D572</f>
        <v>10.125</v>
      </c>
      <c r="Y65" s="158">
        <f>'[18]DISCOM Sales incl Addl Loads'!$E572</f>
        <v>0</v>
      </c>
      <c r="Z65" s="134"/>
      <c r="AA65" s="134"/>
      <c r="AB65" s="134"/>
      <c r="AC65" s="134"/>
    </row>
    <row r="66" spans="1:29" ht="13" thickBot="1">
      <c r="A66" s="239"/>
      <c r="B66" s="292"/>
      <c r="C66" s="110"/>
      <c r="D66" s="110"/>
      <c r="E66" s="110"/>
      <c r="F66" s="292"/>
      <c r="G66" s="110"/>
      <c r="H66" s="110"/>
      <c r="I66" s="110"/>
      <c r="J66" s="292"/>
      <c r="K66" s="110"/>
      <c r="L66" s="110"/>
      <c r="M66" s="110"/>
      <c r="N66" s="292"/>
      <c r="O66" s="110"/>
      <c r="P66" s="110"/>
      <c r="Q66" s="110"/>
      <c r="R66" s="292"/>
      <c r="S66" s="110"/>
      <c r="T66" s="110"/>
      <c r="U66" s="110"/>
      <c r="V66" s="292"/>
      <c r="W66" s="110"/>
      <c r="X66" s="110"/>
      <c r="Y66" s="111"/>
    </row>
    <row r="67" spans="1:29" ht="13" thickBot="1">
      <c r="A67" s="248" t="s">
        <v>12</v>
      </c>
      <c r="B67" s="293"/>
      <c r="C67" s="261"/>
      <c r="D67" s="261"/>
      <c r="E67" s="261"/>
      <c r="F67" s="308"/>
      <c r="G67" s="275"/>
      <c r="H67" s="275"/>
      <c r="I67" s="261"/>
      <c r="J67" s="308"/>
      <c r="K67" s="275"/>
      <c r="L67" s="275"/>
      <c r="M67" s="275"/>
      <c r="N67" s="308"/>
      <c r="O67" s="275"/>
      <c r="P67" s="275"/>
      <c r="Q67" s="261"/>
      <c r="R67" s="308"/>
      <c r="S67" s="275"/>
      <c r="T67" s="275"/>
      <c r="U67" s="261"/>
      <c r="V67" s="308"/>
      <c r="W67" s="275"/>
      <c r="X67" s="275"/>
      <c r="Y67" s="277"/>
    </row>
    <row r="68" spans="1:29">
      <c r="A68" s="249" t="s">
        <v>13</v>
      </c>
      <c r="B68" s="294">
        <f t="shared" ref="B68:E68" si="25">SUM(B69,B84,B85,B90,B95:B99)</f>
        <v>3748.2364677975979</v>
      </c>
      <c r="C68" s="214">
        <f t="shared" si="25"/>
        <v>2513.2588101526153</v>
      </c>
      <c r="D68" s="214">
        <f t="shared" si="25"/>
        <v>1050.7263037531138</v>
      </c>
      <c r="E68" s="214">
        <f t="shared" si="25"/>
        <v>0</v>
      </c>
      <c r="F68" s="309">
        <f>SUM(F69,F84,F85,F90,F95:F99)</f>
        <v>4035.2064640738213</v>
      </c>
      <c r="G68" s="213">
        <f t="shared" ref="G68:Y68" si="26">SUM(G69,G84,G85,G90,G95:G99)</f>
        <v>2686.4748321204343</v>
      </c>
      <c r="H68" s="213">
        <f t="shared" si="26"/>
        <v>1141.1825378495002</v>
      </c>
      <c r="I68" s="214">
        <f t="shared" si="26"/>
        <v>0</v>
      </c>
      <c r="J68" s="315">
        <f t="shared" si="26"/>
        <v>4351.2191329189773</v>
      </c>
      <c r="K68" s="213">
        <f t="shared" si="26"/>
        <v>2877.1783908716798</v>
      </c>
      <c r="L68" s="213">
        <f t="shared" si="26"/>
        <v>1242.6929728354116</v>
      </c>
      <c r="M68" s="213">
        <f t="shared" si="26"/>
        <v>0</v>
      </c>
      <c r="N68" s="315">
        <f t="shared" si="26"/>
        <v>4700.1873388099675</v>
      </c>
      <c r="O68" s="213">
        <f t="shared" si="26"/>
        <v>3087.7345733417533</v>
      </c>
      <c r="P68" s="213">
        <f t="shared" si="26"/>
        <v>1356.6496399182997</v>
      </c>
      <c r="Q68" s="214">
        <f t="shared" si="26"/>
        <v>0</v>
      </c>
      <c r="R68" s="315">
        <f t="shared" si="26"/>
        <v>5086.7916051915854</v>
      </c>
      <c r="S68" s="213">
        <f t="shared" si="26"/>
        <v>3320.8793710785521</v>
      </c>
      <c r="T68" s="213">
        <f t="shared" si="26"/>
        <v>1484.6730033741842</v>
      </c>
      <c r="U68" s="214">
        <f t="shared" si="26"/>
        <v>0</v>
      </c>
      <c r="V68" s="315">
        <f t="shared" si="26"/>
        <v>5516.7046504599948</v>
      </c>
      <c r="W68" s="213">
        <f t="shared" si="26"/>
        <v>3579.7814959604975</v>
      </c>
      <c r="X68" s="213">
        <f t="shared" si="26"/>
        <v>1628.6448404131627</v>
      </c>
      <c r="Y68" s="218">
        <f t="shared" si="26"/>
        <v>0</v>
      </c>
    </row>
    <row r="69" spans="1:29">
      <c r="A69" s="199" t="s">
        <v>171</v>
      </c>
      <c r="B69" s="295">
        <f xml:space="preserve"> '[19]DISCOM Sales incl Addl Loads'!C$115</f>
        <v>2555.9748893439496</v>
      </c>
      <c r="C69" s="262">
        <f>'[18]DISCOM Sales incl Addl Loads'!$R115</f>
        <v>1120.6934058272886</v>
      </c>
      <c r="D69" s="262">
        <f xml:space="preserve"> '[19]DISCOM Sales incl Addl Loads'!D$115</f>
        <v>538.14200725487535</v>
      </c>
      <c r="E69" s="210">
        <f xml:space="preserve"> '[19]DISCOM Sales incl Addl Loads'!E$115</f>
        <v>0</v>
      </c>
      <c r="F69" s="310">
        <f xml:space="preserve"> '[19]DISCOM Sales incl Addl Loads'!C$208</f>
        <v>2750.966730891621</v>
      </c>
      <c r="G69" s="210">
        <f>'[18]DISCOM Sales incl Addl Loads'!$R208</f>
        <v>1233.4922618449773</v>
      </c>
      <c r="H69" s="210">
        <f xml:space="preserve"> '[19]DISCOM Sales incl Addl Loads'!D$208</f>
        <v>581.43022660634551</v>
      </c>
      <c r="I69" s="210">
        <f xml:space="preserve"> '[19]DISCOM Sales incl Addl Loads'!E$208</f>
        <v>0</v>
      </c>
      <c r="J69" s="310">
        <f xml:space="preserve"> '[19]DISCOM Sales incl Addl Loads'!C$301</f>
        <v>2963.6366812706242</v>
      </c>
      <c r="K69" s="210">
        <f>'[18]DISCOM Sales incl Addl Loads'!$R301</f>
        <v>1360.9483298491334</v>
      </c>
      <c r="L69" s="210">
        <f xml:space="preserve"> '[19]DISCOM Sales incl Addl Loads'!D$301</f>
        <v>629.10224238806472</v>
      </c>
      <c r="M69" s="210">
        <f xml:space="preserve"> '[19]DISCOM Sales incl Addl Loads'!E$301</f>
        <v>0</v>
      </c>
      <c r="N69" s="310">
        <f xml:space="preserve"> '[19]DISCOM Sales incl Addl Loads'!C$394</f>
        <v>3195.8371950536139</v>
      </c>
      <c r="O69" s="210">
        <f>'[18]DISCOM Sales incl Addl Loads'!$R394</f>
        <v>1505.2827645968957</v>
      </c>
      <c r="P69" s="210">
        <f xml:space="preserve"> '[19]DISCOM Sales incl Addl Loads'!D$394</f>
        <v>681.66627403891516</v>
      </c>
      <c r="Q69" s="210">
        <f xml:space="preserve"> '[19]DISCOM Sales incl Addl Loads'!E$394</f>
        <v>0</v>
      </c>
      <c r="R69" s="310">
        <f xml:space="preserve"> '[19]DISCOM Sales incl Addl Loads'!C$487</f>
        <v>3449.6356414402285</v>
      </c>
      <c r="S69" s="210">
        <f>'[18]DISCOM Sales incl Addl Loads'!$R487</f>
        <v>1669.0794790767777</v>
      </c>
      <c r="T69" s="210">
        <f xml:space="preserve"> '[19]DISCOM Sales incl Addl Loads'!D$487</f>
        <v>739.69392706954807</v>
      </c>
      <c r="U69" s="210">
        <f xml:space="preserve"> '[19]DISCOM Sales incl Addl Loads'!E$487</f>
        <v>0</v>
      </c>
      <c r="V69" s="310">
        <f xml:space="preserve"> '[19]DISCOM Sales incl Addl Loads'!C$580</f>
        <v>3727.3409819699496</v>
      </c>
      <c r="W69" s="210">
        <f>'[18]DISCOM Sales incl Addl Loads'!$R580</f>
        <v>1855.3464297996736</v>
      </c>
      <c r="X69" s="210">
        <f xml:space="preserve"> '[19]DISCOM Sales incl Addl Loads'!D$580</f>
        <v>803.82839975082277</v>
      </c>
      <c r="Y69" s="219">
        <f xml:space="preserve"> '[19]DISCOM Sales incl Addl Loads'!E$580</f>
        <v>0</v>
      </c>
      <c r="AA69" s="200"/>
    </row>
    <row r="70" spans="1:29" s="193" customFormat="1" ht="13">
      <c r="A70" s="191" t="s">
        <v>160</v>
      </c>
      <c r="B70" s="296">
        <f>B$69*$Z70</f>
        <v>2555.9748893439496</v>
      </c>
      <c r="C70" s="212">
        <f>C$69*$AA70</f>
        <v>1120.6934058272886</v>
      </c>
      <c r="D70" s="212">
        <f>D$69*$AB70</f>
        <v>538.14200725487535</v>
      </c>
      <c r="E70" s="212">
        <f>E$69*$AC70</f>
        <v>0</v>
      </c>
      <c r="F70" s="296">
        <f>F$69*$Z70</f>
        <v>2750.966730891621</v>
      </c>
      <c r="G70" s="212">
        <f>G$69*$AA70</f>
        <v>1233.4922618449773</v>
      </c>
      <c r="H70" s="212">
        <f>H$69*$AB70</f>
        <v>581.43022660634551</v>
      </c>
      <c r="I70" s="212">
        <f>I$69*$AC70</f>
        <v>0</v>
      </c>
      <c r="J70" s="296">
        <f>J$69*$Z70</f>
        <v>2963.6366812706242</v>
      </c>
      <c r="K70" s="212">
        <f>K$69*$AA70</f>
        <v>1360.9483298491334</v>
      </c>
      <c r="L70" s="212">
        <f>L$69*$AB70</f>
        <v>629.10224238806472</v>
      </c>
      <c r="M70" s="212">
        <f>M$69*$AC70</f>
        <v>0</v>
      </c>
      <c r="N70" s="296">
        <f>N$69*$Z70</f>
        <v>3195.8371950536139</v>
      </c>
      <c r="O70" s="212">
        <f>O$69*$AA70</f>
        <v>1505.2827645968957</v>
      </c>
      <c r="P70" s="212">
        <f>P$69*$AB70</f>
        <v>681.66627403891516</v>
      </c>
      <c r="Q70" s="212">
        <f>Q$69*$AC70</f>
        <v>0</v>
      </c>
      <c r="R70" s="296">
        <f>R$69*$Z70</f>
        <v>3449.6356414402285</v>
      </c>
      <c r="S70" s="212">
        <f>S$69*$AA70</f>
        <v>1669.0794790767777</v>
      </c>
      <c r="T70" s="212">
        <f>T$69*$AB70</f>
        <v>739.69392706954807</v>
      </c>
      <c r="U70" s="212">
        <f>U$69*$AC70</f>
        <v>0</v>
      </c>
      <c r="V70" s="296">
        <f>V$69*$Z70</f>
        <v>3727.3409819699496</v>
      </c>
      <c r="W70" s="212">
        <f>W$69*$AA70</f>
        <v>1855.3464297996736</v>
      </c>
      <c r="X70" s="212">
        <f>X$69*$AB70</f>
        <v>803.82839975082277</v>
      </c>
      <c r="Y70" s="192">
        <f>Y$69*$AC70</f>
        <v>0</v>
      </c>
      <c r="Z70" s="345">
        <v>1</v>
      </c>
      <c r="AA70" s="201">
        <v>1</v>
      </c>
      <c r="AB70" s="201">
        <v>1</v>
      </c>
      <c r="AC70" s="200"/>
    </row>
    <row r="71" spans="1:29" s="193" customFormat="1">
      <c r="A71" s="194" t="s">
        <v>161</v>
      </c>
      <c r="B71" s="297">
        <f>B$70*$Z71</f>
        <v>1764.0761352244047</v>
      </c>
      <c r="C71" s="205">
        <f>C$70*$AA71</f>
        <v>330.64332921833039</v>
      </c>
      <c r="D71" s="205">
        <f>D$70*$AB71</f>
        <v>438.75043163123627</v>
      </c>
      <c r="E71" s="205">
        <f>IFERROR(E$70*$AC71,0)</f>
        <v>0</v>
      </c>
      <c r="F71" s="297">
        <f>F$70*$Z71</f>
        <v>1898.6550998581286</v>
      </c>
      <c r="G71" s="205">
        <f>G$70*$AA71</f>
        <v>363.92289443373903</v>
      </c>
      <c r="H71" s="205">
        <f>H$70*$AB71</f>
        <v>474.04357854962916</v>
      </c>
      <c r="I71" s="205">
        <f>IFERROR(I$70*$AC71,0)</f>
        <v>0</v>
      </c>
      <c r="J71" s="297">
        <f>J$70*$Z71</f>
        <v>2045.4350959007552</v>
      </c>
      <c r="K71" s="205">
        <f>K$70*$AA71</f>
        <v>401.5268443051695</v>
      </c>
      <c r="L71" s="205">
        <f>L$70*$AB71</f>
        <v>512.91086119804379</v>
      </c>
      <c r="M71" s="205">
        <f>IFERROR(M$70*$AC71,0)</f>
        <v>0</v>
      </c>
      <c r="N71" s="297">
        <f>N$70*$Z71</f>
        <v>2205.6946456557826</v>
      </c>
      <c r="O71" s="205">
        <f>O$70*$AA71</f>
        <v>444.11049633497424</v>
      </c>
      <c r="P71" s="205">
        <f>P$70*$AB71</f>
        <v>555.76663395723244</v>
      </c>
      <c r="Q71" s="205">
        <f>IFERROR(Q$70*$AC71,0)</f>
        <v>0</v>
      </c>
      <c r="R71" s="297">
        <f>R$70*$Z71</f>
        <v>2380.8606006478426</v>
      </c>
      <c r="S71" s="205">
        <f>S$70*$AA71</f>
        <v>492.4361942547128</v>
      </c>
      <c r="T71" s="205">
        <f>T$70*$AB71</f>
        <v>603.07693025543529</v>
      </c>
      <c r="U71" s="205">
        <f>IFERROR(U$70*$AC71,0)</f>
        <v>0</v>
      </c>
      <c r="V71" s="297">
        <f>V$70*$Z71</f>
        <v>2572.5265539775287</v>
      </c>
      <c r="W71" s="205">
        <f>W$70*$AA71</f>
        <v>547.39138930638808</v>
      </c>
      <c r="X71" s="205">
        <f>X$70*$AB71</f>
        <v>655.36615353107481</v>
      </c>
      <c r="Y71" s="195">
        <f>IFERROR(Y$70*$AC71,0)</f>
        <v>0</v>
      </c>
      <c r="Z71" s="200">
        <v>0.69017741237559493</v>
      </c>
      <c r="AA71" s="200">
        <v>0.29503459866818044</v>
      </c>
      <c r="AB71" s="200">
        <v>0.81530604508901472</v>
      </c>
      <c r="AC71" s="200"/>
    </row>
    <row r="72" spans="1:29" s="193" customFormat="1">
      <c r="A72" s="194" t="s">
        <v>162</v>
      </c>
      <c r="B72" s="297">
        <f t="shared" ref="B72:B78" si="27">B$70*$Z72</f>
        <v>775.30869642150958</v>
      </c>
      <c r="C72" s="205">
        <f t="shared" ref="C72:C78" si="28">C$70*$AA72</f>
        <v>208.5668187808059</v>
      </c>
      <c r="D72" s="205">
        <f t="shared" ref="D72:D78" si="29">D$70*$AB72</f>
        <v>94.291551208442641</v>
      </c>
      <c r="E72" s="205">
        <f t="shared" ref="E72:E78" si="30">IFERROR(E$70*$AC72,0)</f>
        <v>0</v>
      </c>
      <c r="F72" s="297">
        <f t="shared" ref="F72:F78" si="31">F$70*$Z72</f>
        <v>834.45594043921517</v>
      </c>
      <c r="G72" s="205">
        <f t="shared" ref="G72:G78" si="32">G$70*$AA72</f>
        <v>229.55926724119163</v>
      </c>
      <c r="H72" s="205">
        <f t="shared" ref="H72:H78" si="33">H$70*$AB72</f>
        <v>101.87637695457374</v>
      </c>
      <c r="I72" s="205">
        <f t="shared" ref="I72:I78" si="34">IFERROR(I$70*$AC72,0)</f>
        <v>0</v>
      </c>
      <c r="J72" s="297">
        <f t="shared" ref="J72:J78" si="35">J$70*$Z72</f>
        <v>898.96551863725983</v>
      </c>
      <c r="K72" s="205">
        <f t="shared" ref="K72:K78" si="36">K$70*$AA72</f>
        <v>253.27949839425477</v>
      </c>
      <c r="L72" s="205">
        <f t="shared" ref="L72:L78" si="37">L$70*$AB72</f>
        <v>110.22931773357281</v>
      </c>
      <c r="M72" s="205">
        <f t="shared" ref="M72:M78" si="38">IFERROR(M$70*$AC72,0)</f>
        <v>0</v>
      </c>
      <c r="N72" s="297">
        <f t="shared" ref="N72:N78" si="39">N$70*$Z72</f>
        <v>969.39933956407765</v>
      </c>
      <c r="O72" s="205">
        <f t="shared" ref="O72:O78" si="40">O$70*$AA72</f>
        <v>280.14088058793737</v>
      </c>
      <c r="P72" s="205">
        <f t="shared" ref="P72:P78" si="41">P$70*$AB72</f>
        <v>119.43942215826036</v>
      </c>
      <c r="Q72" s="205">
        <f t="shared" ref="Q72:Q78" si="42">IFERROR(Q$70*$AC72,0)</f>
        <v>0</v>
      </c>
      <c r="R72" s="297">
        <f t="shared" ref="R72:R78" si="43">R$70*$Z72</f>
        <v>1046.3845022282994</v>
      </c>
      <c r="S72" s="205">
        <f t="shared" ref="S72:S78" si="44">S$70*$AA72</f>
        <v>310.6242933466645</v>
      </c>
      <c r="T72" s="205">
        <f t="shared" ref="T72:T78" si="45">T$70*$AB72</f>
        <v>129.60684514973894</v>
      </c>
      <c r="U72" s="205">
        <f t="shared" ref="U72:U78" si="46">IFERROR(U$70*$AC72,0)</f>
        <v>0</v>
      </c>
      <c r="V72" s="297">
        <f t="shared" ref="V72:V78" si="47">V$70*$Z72</f>
        <v>1130.621388299842</v>
      </c>
      <c r="W72" s="205">
        <f t="shared" ref="W72:W78" si="48">W$70*$AA72</f>
        <v>345.28953287985991</v>
      </c>
      <c r="X72" s="205">
        <f t="shared" ref="X72:X78" si="49">X$70*$AB72</f>
        <v>140.84428588754915</v>
      </c>
      <c r="Y72" s="195">
        <f t="shared" ref="Y72:Y78" si="50">IFERROR(Y$70*$AC72,0)</f>
        <v>0</v>
      </c>
      <c r="Z72" s="200">
        <v>0.30333189095629598</v>
      </c>
      <c r="AA72" s="200">
        <v>0.18610515391303051</v>
      </c>
      <c r="AB72" s="200">
        <v>0.17521685714414817</v>
      </c>
      <c r="AC72" s="200"/>
    </row>
    <row r="73" spans="1:29" s="193" customFormat="1">
      <c r="A73" s="194" t="s">
        <v>163</v>
      </c>
      <c r="B73" s="297">
        <f t="shared" si="27"/>
        <v>0</v>
      </c>
      <c r="C73" s="205">
        <f t="shared" si="28"/>
        <v>0</v>
      </c>
      <c r="D73" s="205">
        <f t="shared" si="29"/>
        <v>0</v>
      </c>
      <c r="E73" s="205">
        <f t="shared" si="30"/>
        <v>0</v>
      </c>
      <c r="F73" s="297">
        <f t="shared" si="31"/>
        <v>0</v>
      </c>
      <c r="G73" s="205">
        <f t="shared" si="32"/>
        <v>0</v>
      </c>
      <c r="H73" s="205">
        <f t="shared" si="33"/>
        <v>0</v>
      </c>
      <c r="I73" s="205">
        <f t="shared" si="34"/>
        <v>0</v>
      </c>
      <c r="J73" s="297">
        <f t="shared" si="35"/>
        <v>0</v>
      </c>
      <c r="K73" s="205">
        <f t="shared" si="36"/>
        <v>0</v>
      </c>
      <c r="L73" s="205">
        <f t="shared" si="37"/>
        <v>0</v>
      </c>
      <c r="M73" s="205">
        <f t="shared" si="38"/>
        <v>0</v>
      </c>
      <c r="N73" s="297">
        <f t="shared" si="39"/>
        <v>0</v>
      </c>
      <c r="O73" s="205">
        <f t="shared" si="40"/>
        <v>0</v>
      </c>
      <c r="P73" s="205">
        <f t="shared" si="41"/>
        <v>0</v>
      </c>
      <c r="Q73" s="205">
        <f t="shared" si="42"/>
        <v>0</v>
      </c>
      <c r="R73" s="297">
        <f t="shared" si="43"/>
        <v>0</v>
      </c>
      <c r="S73" s="205">
        <f t="shared" si="44"/>
        <v>0</v>
      </c>
      <c r="T73" s="205">
        <f t="shared" si="45"/>
        <v>0</v>
      </c>
      <c r="U73" s="205">
        <f t="shared" si="46"/>
        <v>0</v>
      </c>
      <c r="V73" s="297">
        <f t="shared" si="47"/>
        <v>0</v>
      </c>
      <c r="W73" s="205">
        <f t="shared" si="48"/>
        <v>0</v>
      </c>
      <c r="X73" s="205">
        <f t="shared" si="49"/>
        <v>0</v>
      </c>
      <c r="Y73" s="195">
        <f t="shared" si="50"/>
        <v>0</v>
      </c>
      <c r="Z73" s="200">
        <v>0</v>
      </c>
      <c r="AA73" s="200">
        <v>0</v>
      </c>
      <c r="AB73" s="200">
        <v>0</v>
      </c>
      <c r="AC73" s="200"/>
    </row>
    <row r="74" spans="1:29" s="193" customFormat="1">
      <c r="A74" s="194" t="s">
        <v>164</v>
      </c>
      <c r="B74" s="297">
        <f t="shared" si="27"/>
        <v>0</v>
      </c>
      <c r="C74" s="205">
        <f t="shared" si="28"/>
        <v>0</v>
      </c>
      <c r="D74" s="205">
        <f t="shared" si="29"/>
        <v>0</v>
      </c>
      <c r="E74" s="205">
        <f t="shared" si="30"/>
        <v>0</v>
      </c>
      <c r="F74" s="297">
        <f t="shared" si="31"/>
        <v>0</v>
      </c>
      <c r="G74" s="205">
        <f t="shared" si="32"/>
        <v>0</v>
      </c>
      <c r="H74" s="205">
        <f t="shared" si="33"/>
        <v>0</v>
      </c>
      <c r="I74" s="205">
        <f t="shared" si="34"/>
        <v>0</v>
      </c>
      <c r="J74" s="297">
        <f t="shared" si="35"/>
        <v>0</v>
      </c>
      <c r="K74" s="205">
        <f t="shared" si="36"/>
        <v>0</v>
      </c>
      <c r="L74" s="205">
        <f t="shared" si="37"/>
        <v>0</v>
      </c>
      <c r="M74" s="205">
        <f t="shared" si="38"/>
        <v>0</v>
      </c>
      <c r="N74" s="297">
        <f t="shared" si="39"/>
        <v>0</v>
      </c>
      <c r="O74" s="205">
        <f t="shared" si="40"/>
        <v>0</v>
      </c>
      <c r="P74" s="205">
        <f t="shared" si="41"/>
        <v>0</v>
      </c>
      <c r="Q74" s="205">
        <f t="shared" si="42"/>
        <v>0</v>
      </c>
      <c r="R74" s="297">
        <f t="shared" si="43"/>
        <v>0</v>
      </c>
      <c r="S74" s="205">
        <f t="shared" si="44"/>
        <v>0</v>
      </c>
      <c r="T74" s="205">
        <f t="shared" si="45"/>
        <v>0</v>
      </c>
      <c r="U74" s="205">
        <f t="shared" si="46"/>
        <v>0</v>
      </c>
      <c r="V74" s="297">
        <f t="shared" si="47"/>
        <v>0</v>
      </c>
      <c r="W74" s="205">
        <f t="shared" si="48"/>
        <v>0</v>
      </c>
      <c r="X74" s="205">
        <f t="shared" si="49"/>
        <v>0</v>
      </c>
      <c r="Y74" s="195">
        <f t="shared" si="50"/>
        <v>0</v>
      </c>
      <c r="Z74" s="200">
        <v>0</v>
      </c>
      <c r="AA74" s="200">
        <v>0</v>
      </c>
      <c r="AB74" s="200">
        <v>0</v>
      </c>
      <c r="AC74" s="200"/>
    </row>
    <row r="75" spans="1:29" s="193" customFormat="1">
      <c r="A75" s="194" t="s">
        <v>165</v>
      </c>
      <c r="B75" s="297">
        <f t="shared" si="27"/>
        <v>0</v>
      </c>
      <c r="C75" s="205">
        <f t="shared" si="28"/>
        <v>0</v>
      </c>
      <c r="D75" s="205">
        <f t="shared" si="29"/>
        <v>0</v>
      </c>
      <c r="E75" s="205">
        <f t="shared" si="30"/>
        <v>0</v>
      </c>
      <c r="F75" s="297">
        <f t="shared" si="31"/>
        <v>0</v>
      </c>
      <c r="G75" s="205">
        <f t="shared" si="32"/>
        <v>0</v>
      </c>
      <c r="H75" s="205">
        <f t="shared" si="33"/>
        <v>0</v>
      </c>
      <c r="I75" s="205">
        <f t="shared" si="34"/>
        <v>0</v>
      </c>
      <c r="J75" s="297">
        <f t="shared" si="35"/>
        <v>0</v>
      </c>
      <c r="K75" s="205">
        <f t="shared" si="36"/>
        <v>0</v>
      </c>
      <c r="L75" s="205">
        <f t="shared" si="37"/>
        <v>0</v>
      </c>
      <c r="M75" s="205">
        <f t="shared" si="38"/>
        <v>0</v>
      </c>
      <c r="N75" s="297">
        <f t="shared" si="39"/>
        <v>0</v>
      </c>
      <c r="O75" s="205">
        <f t="shared" si="40"/>
        <v>0</v>
      </c>
      <c r="P75" s="205">
        <f t="shared" si="41"/>
        <v>0</v>
      </c>
      <c r="Q75" s="205">
        <f t="shared" si="42"/>
        <v>0</v>
      </c>
      <c r="R75" s="297">
        <f t="shared" si="43"/>
        <v>0</v>
      </c>
      <c r="S75" s="205">
        <f t="shared" si="44"/>
        <v>0</v>
      </c>
      <c r="T75" s="205">
        <f t="shared" si="45"/>
        <v>0</v>
      </c>
      <c r="U75" s="205">
        <f t="shared" si="46"/>
        <v>0</v>
      </c>
      <c r="V75" s="297">
        <f t="shared" si="47"/>
        <v>0</v>
      </c>
      <c r="W75" s="205">
        <f t="shared" si="48"/>
        <v>0</v>
      </c>
      <c r="X75" s="205">
        <f t="shared" si="49"/>
        <v>0</v>
      </c>
      <c r="Y75" s="195">
        <f t="shared" si="50"/>
        <v>0</v>
      </c>
      <c r="Z75" s="200">
        <v>0</v>
      </c>
      <c r="AA75" s="200">
        <v>0</v>
      </c>
      <c r="AB75" s="200">
        <v>0</v>
      </c>
      <c r="AC75" s="200"/>
    </row>
    <row r="76" spans="1:29" s="193" customFormat="1">
      <c r="A76" s="196" t="s">
        <v>153</v>
      </c>
      <c r="B76" s="297">
        <f t="shared" si="27"/>
        <v>0</v>
      </c>
      <c r="C76" s="205">
        <f t="shared" si="28"/>
        <v>148.14936464032397</v>
      </c>
      <c r="D76" s="205">
        <f t="shared" si="29"/>
        <v>0</v>
      </c>
      <c r="E76" s="205">
        <f t="shared" si="30"/>
        <v>0</v>
      </c>
      <c r="F76" s="297">
        <f t="shared" si="31"/>
        <v>0</v>
      </c>
      <c r="G76" s="205">
        <f t="shared" si="32"/>
        <v>163.06073894152274</v>
      </c>
      <c r="H76" s="205">
        <f t="shared" si="33"/>
        <v>0</v>
      </c>
      <c r="I76" s="205">
        <f t="shared" si="34"/>
        <v>0</v>
      </c>
      <c r="J76" s="297">
        <f t="shared" si="35"/>
        <v>0</v>
      </c>
      <c r="K76" s="205">
        <f t="shared" si="36"/>
        <v>179.90971422431267</v>
      </c>
      <c r="L76" s="205">
        <f t="shared" si="37"/>
        <v>0</v>
      </c>
      <c r="M76" s="205">
        <f t="shared" si="38"/>
        <v>0</v>
      </c>
      <c r="N76" s="297">
        <f t="shared" si="39"/>
        <v>0</v>
      </c>
      <c r="O76" s="205">
        <f t="shared" si="40"/>
        <v>198.98991465416748</v>
      </c>
      <c r="P76" s="205">
        <f t="shared" si="41"/>
        <v>0</v>
      </c>
      <c r="Q76" s="205">
        <f t="shared" si="42"/>
        <v>0</v>
      </c>
      <c r="R76" s="297">
        <f t="shared" si="43"/>
        <v>0</v>
      </c>
      <c r="S76" s="205">
        <f t="shared" si="44"/>
        <v>220.64291899432757</v>
      </c>
      <c r="T76" s="205">
        <f t="shared" si="45"/>
        <v>0</v>
      </c>
      <c r="U76" s="205">
        <f t="shared" si="46"/>
        <v>0</v>
      </c>
      <c r="V76" s="297">
        <f t="shared" si="47"/>
        <v>0</v>
      </c>
      <c r="W76" s="205">
        <f t="shared" si="48"/>
        <v>245.26636217655712</v>
      </c>
      <c r="X76" s="205">
        <f t="shared" si="49"/>
        <v>0</v>
      </c>
      <c r="Y76" s="195">
        <f t="shared" si="50"/>
        <v>0</v>
      </c>
      <c r="Z76" s="200">
        <v>0</v>
      </c>
      <c r="AA76" s="200">
        <v>0.13219437525909333</v>
      </c>
      <c r="AB76" s="200">
        <v>0</v>
      </c>
      <c r="AC76" s="200"/>
    </row>
    <row r="77" spans="1:29" s="193" customFormat="1">
      <c r="A77" s="196" t="s">
        <v>154</v>
      </c>
      <c r="B77" s="297">
        <f t="shared" si="27"/>
        <v>0</v>
      </c>
      <c r="C77" s="205">
        <f t="shared" si="28"/>
        <v>138.74783555180008</v>
      </c>
      <c r="D77" s="205">
        <f t="shared" si="29"/>
        <v>0</v>
      </c>
      <c r="E77" s="205">
        <f t="shared" si="30"/>
        <v>0</v>
      </c>
      <c r="F77" s="297">
        <f t="shared" si="31"/>
        <v>0</v>
      </c>
      <c r="G77" s="205">
        <f t="shared" si="32"/>
        <v>152.71293701826249</v>
      </c>
      <c r="H77" s="205">
        <f t="shared" si="33"/>
        <v>0</v>
      </c>
      <c r="I77" s="205">
        <f t="shared" si="34"/>
        <v>0</v>
      </c>
      <c r="J77" s="297">
        <f t="shared" si="35"/>
        <v>0</v>
      </c>
      <c r="K77" s="205">
        <f t="shared" si="36"/>
        <v>168.49267969504331</v>
      </c>
      <c r="L77" s="205">
        <f t="shared" si="37"/>
        <v>0</v>
      </c>
      <c r="M77" s="205">
        <f t="shared" si="38"/>
        <v>0</v>
      </c>
      <c r="N77" s="297">
        <f t="shared" si="39"/>
        <v>0</v>
      </c>
      <c r="O77" s="205">
        <f t="shared" si="40"/>
        <v>186.36205441672413</v>
      </c>
      <c r="P77" s="205">
        <f t="shared" si="41"/>
        <v>0</v>
      </c>
      <c r="Q77" s="205">
        <f t="shared" si="42"/>
        <v>0</v>
      </c>
      <c r="R77" s="297">
        <f t="shared" si="43"/>
        <v>0</v>
      </c>
      <c r="S77" s="205">
        <f t="shared" si="44"/>
        <v>206.64096342645755</v>
      </c>
      <c r="T77" s="205">
        <f t="shared" si="45"/>
        <v>0</v>
      </c>
      <c r="U77" s="205">
        <f t="shared" si="46"/>
        <v>0</v>
      </c>
      <c r="V77" s="297">
        <f t="shared" si="47"/>
        <v>0</v>
      </c>
      <c r="W77" s="205">
        <f t="shared" si="48"/>
        <v>229.70180782266209</v>
      </c>
      <c r="X77" s="205">
        <f t="shared" si="49"/>
        <v>0</v>
      </c>
      <c r="Y77" s="195">
        <f t="shared" si="50"/>
        <v>0</v>
      </c>
      <c r="Z77" s="200">
        <v>0</v>
      </c>
      <c r="AA77" s="200">
        <v>0.12380534660983154</v>
      </c>
      <c r="AB77" s="200">
        <v>0</v>
      </c>
      <c r="AC77" s="200"/>
    </row>
    <row r="78" spans="1:29" s="193" customFormat="1">
      <c r="A78" s="196" t="s">
        <v>155</v>
      </c>
      <c r="B78" s="297">
        <f t="shared" si="27"/>
        <v>0</v>
      </c>
      <c r="C78" s="205">
        <f t="shared" si="28"/>
        <v>279.51976444273424</v>
      </c>
      <c r="D78" s="205">
        <f t="shared" si="29"/>
        <v>0</v>
      </c>
      <c r="E78" s="205">
        <f t="shared" si="30"/>
        <v>0</v>
      </c>
      <c r="F78" s="297">
        <f t="shared" si="31"/>
        <v>0</v>
      </c>
      <c r="G78" s="205">
        <f t="shared" si="32"/>
        <v>307.65369429324443</v>
      </c>
      <c r="H78" s="205">
        <f t="shared" si="33"/>
        <v>0</v>
      </c>
      <c r="I78" s="205">
        <f t="shared" si="34"/>
        <v>0</v>
      </c>
      <c r="J78" s="297">
        <f t="shared" si="35"/>
        <v>0</v>
      </c>
      <c r="K78" s="205">
        <f t="shared" si="36"/>
        <v>339.44337907239202</v>
      </c>
      <c r="L78" s="205">
        <f t="shared" si="37"/>
        <v>0</v>
      </c>
      <c r="M78" s="205">
        <f t="shared" si="38"/>
        <v>0</v>
      </c>
      <c r="N78" s="297">
        <f t="shared" si="39"/>
        <v>0</v>
      </c>
      <c r="O78" s="205">
        <f t="shared" si="40"/>
        <v>375.44281209474286</v>
      </c>
      <c r="P78" s="205">
        <f t="shared" si="41"/>
        <v>0</v>
      </c>
      <c r="Q78" s="205">
        <f t="shared" si="42"/>
        <v>0</v>
      </c>
      <c r="R78" s="297">
        <f t="shared" si="43"/>
        <v>0</v>
      </c>
      <c r="S78" s="205">
        <f t="shared" si="44"/>
        <v>416.29646467255259</v>
      </c>
      <c r="T78" s="205">
        <f t="shared" si="45"/>
        <v>0</v>
      </c>
      <c r="U78" s="205">
        <f t="shared" si="46"/>
        <v>0</v>
      </c>
      <c r="V78" s="297">
        <f t="shared" si="47"/>
        <v>0</v>
      </c>
      <c r="W78" s="205">
        <f t="shared" si="48"/>
        <v>462.75457169701212</v>
      </c>
      <c r="X78" s="205">
        <f t="shared" si="49"/>
        <v>0</v>
      </c>
      <c r="Y78" s="195">
        <f t="shared" si="50"/>
        <v>0</v>
      </c>
      <c r="Z78" s="200">
        <v>0</v>
      </c>
      <c r="AA78" s="200">
        <v>0.24941680123155055</v>
      </c>
      <c r="AB78" s="200">
        <v>0</v>
      </c>
      <c r="AC78" s="200"/>
    </row>
    <row r="79" spans="1:29" s="193" customFormat="1">
      <c r="A79" s="197" t="s">
        <v>166</v>
      </c>
      <c r="B79" s="296">
        <f>B$70*$Z79</f>
        <v>16.590057698035157</v>
      </c>
      <c r="C79" s="212">
        <f>C$70*$AA79</f>
        <v>5.5293205017486811</v>
      </c>
      <c r="D79" s="212">
        <f>D$69*$AB79</f>
        <v>5.1000244151964065</v>
      </c>
      <c r="E79" s="212">
        <f>E$69*$AC79</f>
        <v>0</v>
      </c>
      <c r="F79" s="296">
        <f>F$70*$Z79</f>
        <v>17.855690594277071</v>
      </c>
      <c r="G79" s="212">
        <f>G$70*$AA79</f>
        <v>6.0858518634122145</v>
      </c>
      <c r="H79" s="212">
        <f>H$69*$AB79</f>
        <v>5.5102711021425783</v>
      </c>
      <c r="I79" s="212">
        <f>I$69*$AC79</f>
        <v>0</v>
      </c>
      <c r="J79" s="296">
        <f>J$70*$Z79</f>
        <v>19.236066732608982</v>
      </c>
      <c r="K79" s="212">
        <f>K$70*$AA79</f>
        <v>6.7146995448772584</v>
      </c>
      <c r="L79" s="212">
        <f>L$69*$AB79</f>
        <v>5.9620634564481323</v>
      </c>
      <c r="M79" s="212">
        <f>M$69*$AC79</f>
        <v>0</v>
      </c>
      <c r="N79" s="296">
        <f>N$70*$Z79</f>
        <v>20.743209833753443</v>
      </c>
      <c r="O79" s="212">
        <f>O$70*$AA79</f>
        <v>7.426822365453666</v>
      </c>
      <c r="P79" s="212">
        <f>P$69*$AB79</f>
        <v>6.4602179234223609</v>
      </c>
      <c r="Q79" s="212">
        <f>Q$69*$AC79</f>
        <v>0</v>
      </c>
      <c r="R79" s="296">
        <f>R$70*$Z79</f>
        <v>22.390538564086295</v>
      </c>
      <c r="S79" s="212">
        <f>S$70*$AA79</f>
        <v>8.2349689350536863</v>
      </c>
      <c r="T79" s="212">
        <f>T$69*$AB79</f>
        <v>7.0101516643737689</v>
      </c>
      <c r="U79" s="212">
        <f>U$69*$AC79</f>
        <v>0</v>
      </c>
      <c r="V79" s="296">
        <f>V$70*$Z79</f>
        <v>24.193039692578644</v>
      </c>
      <c r="W79" s="212">
        <f>W$70*$AA79</f>
        <v>9.1539800259327588</v>
      </c>
      <c r="X79" s="212">
        <f>X$69*$AB79</f>
        <v>7.6179603321987521</v>
      </c>
      <c r="Y79" s="192">
        <f>Y$69*$AC79</f>
        <v>0</v>
      </c>
      <c r="Z79" s="200">
        <v>6.4906966681090436E-3</v>
      </c>
      <c r="AA79" s="200">
        <v>4.9338387046785311E-3</v>
      </c>
      <c r="AB79" s="200">
        <v>9.4770977668370872E-3</v>
      </c>
      <c r="AC79" s="200"/>
    </row>
    <row r="80" spans="1:29" s="193" customFormat="1">
      <c r="A80" s="194" t="s">
        <v>167</v>
      </c>
      <c r="B80" s="297">
        <f>B$79*$Z80</f>
        <v>0</v>
      </c>
      <c r="C80" s="205">
        <f t="shared" ref="C80:C84" si="51">C$70*$AA80</f>
        <v>2.6095479195495788</v>
      </c>
      <c r="D80" s="205">
        <f>D$70*$AB80</f>
        <v>0</v>
      </c>
      <c r="E80" s="205">
        <f>E$79*$AC80</f>
        <v>0</v>
      </c>
      <c r="F80" s="297">
        <f>F$79*$Z80</f>
        <v>0</v>
      </c>
      <c r="G80" s="205">
        <f t="shared" ref="G80:G84" si="52">G$70*$AA80</f>
        <v>2.8722013968681517</v>
      </c>
      <c r="H80" s="205">
        <f>H$70*$AB80</f>
        <v>0</v>
      </c>
      <c r="I80" s="205">
        <f>I$79*$AC80</f>
        <v>0</v>
      </c>
      <c r="J80" s="297">
        <f>J$79*$Z80</f>
        <v>0</v>
      </c>
      <c r="K80" s="205">
        <f t="shared" ref="K80:K84" si="53">K$70*$AA80</f>
        <v>3.1689843665588584</v>
      </c>
      <c r="L80" s="205">
        <f>L$70*$AB80</f>
        <v>0</v>
      </c>
      <c r="M80" s="205">
        <f>M$79*$AC80</f>
        <v>0</v>
      </c>
      <c r="N80" s="297">
        <f>N$79*$Z80</f>
        <v>0</v>
      </c>
      <c r="O80" s="205">
        <f t="shared" ref="O80:O84" si="54">O$70*$AA80</f>
        <v>3.5050688138813166</v>
      </c>
      <c r="P80" s="205">
        <f>P$70*$AB80</f>
        <v>0</v>
      </c>
      <c r="Q80" s="205">
        <f>Q$79*$AC80</f>
        <v>0</v>
      </c>
      <c r="R80" s="297">
        <f>R$79*$Z80</f>
        <v>0</v>
      </c>
      <c r="S80" s="205">
        <f t="shared" ref="S80:S84" si="55">S$70*$AA80</f>
        <v>3.8864714109497829</v>
      </c>
      <c r="T80" s="205">
        <f>T$70*$AB80</f>
        <v>0</v>
      </c>
      <c r="U80" s="205">
        <f>U$79*$AC80</f>
        <v>0</v>
      </c>
      <c r="V80" s="297">
        <f>V$79*$Z80</f>
        <v>0</v>
      </c>
      <c r="W80" s="205">
        <f t="shared" ref="W80:W84" si="56">W$70*$AA80</f>
        <v>4.3201962202618907</v>
      </c>
      <c r="X80" s="205">
        <f>X$70*$AB80</f>
        <v>0</v>
      </c>
      <c r="Y80" s="190">
        <f>Y$79*$AC80</f>
        <v>0</v>
      </c>
      <c r="Z80" s="200">
        <v>0</v>
      </c>
      <c r="AA80" s="200">
        <v>2.328511889139945E-3</v>
      </c>
      <c r="AB80" s="200">
        <v>0</v>
      </c>
      <c r="AC80" s="200"/>
    </row>
    <row r="81" spans="1:29" s="193" customFormat="1">
      <c r="A81" s="194" t="s">
        <v>168</v>
      </c>
      <c r="B81" s="297">
        <f>B$79*Z$81</f>
        <v>0</v>
      </c>
      <c r="C81" s="205">
        <f t="shared" si="51"/>
        <v>2.4145096985987227</v>
      </c>
      <c r="D81" s="205">
        <f t="shared" ref="D81" si="57">D$79*AB$81</f>
        <v>0</v>
      </c>
      <c r="E81" s="205">
        <f>E$79*$AC81</f>
        <v>0</v>
      </c>
      <c r="F81" s="297">
        <f>F$79*AD$81</f>
        <v>0</v>
      </c>
      <c r="G81" s="205">
        <f t="shared" si="52"/>
        <v>2.6575323936814157</v>
      </c>
      <c r="H81" s="205">
        <f t="shared" ref="H81" si="58">H$79*AF$81</f>
        <v>0</v>
      </c>
      <c r="I81" s="205">
        <f>I$79*$AC81</f>
        <v>0</v>
      </c>
      <c r="J81" s="297">
        <f>J$79*AH$81</f>
        <v>0</v>
      </c>
      <c r="K81" s="205">
        <f t="shared" si="53"/>
        <v>2.9321337349056185</v>
      </c>
      <c r="L81" s="205">
        <f t="shared" ref="L81" si="59">L$79*AJ$81</f>
        <v>0</v>
      </c>
      <c r="M81" s="205">
        <f>M$79*$AC81</f>
        <v>0</v>
      </c>
      <c r="N81" s="297">
        <f>N$79*AL$81</f>
        <v>0</v>
      </c>
      <c r="O81" s="205">
        <f t="shared" si="54"/>
        <v>3.2430991521447594</v>
      </c>
      <c r="P81" s="205">
        <f t="shared" ref="P81" si="60">P$79*AN$81</f>
        <v>0</v>
      </c>
      <c r="Q81" s="205">
        <f>Q$79*$AC81</f>
        <v>0</v>
      </c>
      <c r="R81" s="297">
        <f>R$79*AP$81</f>
        <v>0</v>
      </c>
      <c r="S81" s="205">
        <f t="shared" si="55"/>
        <v>3.5959956300341189</v>
      </c>
      <c r="T81" s="205">
        <f t="shared" ref="T81" si="61">T$79*AR$81</f>
        <v>0</v>
      </c>
      <c r="U81" s="205">
        <f>U$79*$AC81</f>
        <v>0</v>
      </c>
      <c r="V81" s="297">
        <f>V$79*AT$81</f>
        <v>0</v>
      </c>
      <c r="W81" s="205">
        <f t="shared" si="56"/>
        <v>3.9973037458045022</v>
      </c>
      <c r="X81" s="205">
        <f t="shared" ref="X81" si="62">X$79*AV$81</f>
        <v>0</v>
      </c>
      <c r="Y81" s="190">
        <f>Y$79*$AC81</f>
        <v>0</v>
      </c>
      <c r="Z81" s="200">
        <v>0</v>
      </c>
      <c r="AA81" s="200">
        <v>2.1544783667361254E-3</v>
      </c>
      <c r="AB81" s="200">
        <v>0</v>
      </c>
      <c r="AC81" s="200"/>
    </row>
    <row r="82" spans="1:29" s="193" customFormat="1">
      <c r="A82" s="194" t="s">
        <v>169</v>
      </c>
      <c r="B82" s="297">
        <f>B$79*$Z82</f>
        <v>0</v>
      </c>
      <c r="C82" s="205">
        <f t="shared" si="51"/>
        <v>4.5129150733970826</v>
      </c>
      <c r="D82" s="205">
        <f>D$79*$AB82</f>
        <v>0</v>
      </c>
      <c r="E82" s="205">
        <f>E$79*$AC82</f>
        <v>0</v>
      </c>
      <c r="F82" s="297">
        <f>F$79*$Z82</f>
        <v>0</v>
      </c>
      <c r="G82" s="205">
        <f t="shared" si="52"/>
        <v>4.9671442630552436</v>
      </c>
      <c r="H82" s="205">
        <f>H$79*$AB82</f>
        <v>0</v>
      </c>
      <c r="I82" s="205">
        <f>I$79*$AC82</f>
        <v>0</v>
      </c>
      <c r="J82" s="297">
        <f>J$79*$Z82</f>
        <v>0</v>
      </c>
      <c r="K82" s="205">
        <f t="shared" si="53"/>
        <v>5.4803965116194018</v>
      </c>
      <c r="L82" s="205">
        <f>L$79*$AB82</f>
        <v>0</v>
      </c>
      <c r="M82" s="205">
        <f>M$79*$AC82</f>
        <v>0</v>
      </c>
      <c r="N82" s="297">
        <f>N$79*$Z82</f>
        <v>0</v>
      </c>
      <c r="O82" s="205">
        <f t="shared" si="54"/>
        <v>6.0616161768699417</v>
      </c>
      <c r="P82" s="205">
        <f>P$79*$AB82</f>
        <v>0</v>
      </c>
      <c r="Q82" s="205">
        <f>Q$79*$AC82</f>
        <v>0</v>
      </c>
      <c r="R82" s="297">
        <f>R$79*$Z82</f>
        <v>0</v>
      </c>
      <c r="S82" s="205">
        <f t="shared" si="55"/>
        <v>6.7212084060251618</v>
      </c>
      <c r="T82" s="205">
        <f>T$79*$AB82</f>
        <v>0</v>
      </c>
      <c r="U82" s="205">
        <f>U$79*$AC82</f>
        <v>0</v>
      </c>
      <c r="V82" s="297">
        <f>V$79*$Z82</f>
        <v>0</v>
      </c>
      <c r="W82" s="205">
        <f t="shared" si="56"/>
        <v>7.471285925195124</v>
      </c>
      <c r="X82" s="205">
        <f>X$79*$AB82</f>
        <v>0</v>
      </c>
      <c r="Y82" s="190">
        <f>Y$79*$AC82</f>
        <v>0</v>
      </c>
      <c r="Z82" s="200">
        <v>0</v>
      </c>
      <c r="AA82" s="200">
        <v>4.0268953577590454E-3</v>
      </c>
      <c r="AB82" s="200">
        <v>0</v>
      </c>
      <c r="AC82" s="200"/>
    </row>
    <row r="83" spans="1:29" s="193" customFormat="1">
      <c r="A83" s="194" t="s">
        <v>170</v>
      </c>
      <c r="B83" s="297">
        <f>B$79*$Z83</f>
        <v>0</v>
      </c>
      <c r="C83" s="205">
        <f t="shared" si="51"/>
        <v>0</v>
      </c>
      <c r="D83" s="205">
        <f>D$79*$AB83</f>
        <v>0</v>
      </c>
      <c r="E83" s="205">
        <f>E$79*$AC83</f>
        <v>0</v>
      </c>
      <c r="F83" s="297">
        <f>F$79*$Z83</f>
        <v>0</v>
      </c>
      <c r="G83" s="205">
        <f t="shared" si="52"/>
        <v>0</v>
      </c>
      <c r="H83" s="205">
        <f>H$79*$AB83</f>
        <v>0</v>
      </c>
      <c r="I83" s="205">
        <f>I$79*$AC83</f>
        <v>0</v>
      </c>
      <c r="J83" s="297">
        <f>J$79*$Z83</f>
        <v>0</v>
      </c>
      <c r="K83" s="205">
        <f t="shared" si="53"/>
        <v>0</v>
      </c>
      <c r="L83" s="205">
        <f>L$79*$AB83</f>
        <v>0</v>
      </c>
      <c r="M83" s="205">
        <f>M$79*$AC83</f>
        <v>0</v>
      </c>
      <c r="N83" s="297">
        <f>N$79*$Z83</f>
        <v>0</v>
      </c>
      <c r="O83" s="205">
        <f t="shared" si="54"/>
        <v>0</v>
      </c>
      <c r="P83" s="205">
        <f>P$79*$AB83</f>
        <v>0</v>
      </c>
      <c r="Q83" s="205">
        <f>Q$79*$AC83</f>
        <v>0</v>
      </c>
      <c r="R83" s="297">
        <f>R$79*$Z83</f>
        <v>0</v>
      </c>
      <c r="S83" s="205">
        <f t="shared" si="55"/>
        <v>0</v>
      </c>
      <c r="T83" s="205">
        <f>T$79*$AB83</f>
        <v>0</v>
      </c>
      <c r="U83" s="205">
        <f>U$79*$AC83</f>
        <v>0</v>
      </c>
      <c r="V83" s="297">
        <f>V$79*$Z83</f>
        <v>0</v>
      </c>
      <c r="W83" s="205">
        <f t="shared" si="56"/>
        <v>0</v>
      </c>
      <c r="X83" s="205">
        <f>X$79*$AB83</f>
        <v>0</v>
      </c>
      <c r="Y83" s="190">
        <f>Y$79*$AC83</f>
        <v>0</v>
      </c>
      <c r="Z83" s="200">
        <v>0</v>
      </c>
      <c r="AA83" s="200">
        <v>0</v>
      </c>
      <c r="AB83" s="200">
        <v>0</v>
      </c>
      <c r="AC83" s="200"/>
    </row>
    <row r="84" spans="1:29" s="225" customFormat="1" ht="13">
      <c r="A84" s="250" t="s">
        <v>40</v>
      </c>
      <c r="B84" s="298">
        <f>B$101*$Z84</f>
        <v>0</v>
      </c>
      <c r="C84" s="205">
        <f t="shared" si="51"/>
        <v>0</v>
      </c>
      <c r="D84" s="205">
        <f>D$79*$AB84</f>
        <v>0</v>
      </c>
      <c r="E84" s="205">
        <f>E$79*$AC84</f>
        <v>0</v>
      </c>
      <c r="F84" s="311">
        <f>F$101*$Z84</f>
        <v>0</v>
      </c>
      <c r="G84" s="223">
        <f t="shared" si="52"/>
        <v>0</v>
      </c>
      <c r="H84" s="223">
        <f>H$79*$AB84</f>
        <v>0</v>
      </c>
      <c r="I84" s="223">
        <f>I$79*$AC84</f>
        <v>0</v>
      </c>
      <c r="J84" s="311">
        <f>J$101*$Z84</f>
        <v>0</v>
      </c>
      <c r="K84" s="223">
        <f t="shared" si="53"/>
        <v>0</v>
      </c>
      <c r="L84" s="223">
        <f>L$79*$AB84</f>
        <v>0</v>
      </c>
      <c r="M84" s="223">
        <f>M$79*$AC84</f>
        <v>0</v>
      </c>
      <c r="N84" s="311">
        <f>N$101*$Z84</f>
        <v>0</v>
      </c>
      <c r="O84" s="223">
        <f t="shared" si="54"/>
        <v>0</v>
      </c>
      <c r="P84" s="223">
        <f>P$79*$AB84</f>
        <v>0</v>
      </c>
      <c r="Q84" s="223">
        <f>Q$79*$AC84</f>
        <v>0</v>
      </c>
      <c r="R84" s="311">
        <f>R$101*$Z84</f>
        <v>0</v>
      </c>
      <c r="S84" s="223">
        <f t="shared" si="55"/>
        <v>0</v>
      </c>
      <c r="T84" s="223">
        <f>T$79*$AB84</f>
        <v>0</v>
      </c>
      <c r="U84" s="223">
        <f>U$79*$AC84</f>
        <v>0</v>
      </c>
      <c r="V84" s="311">
        <f>V$101*$Z84</f>
        <v>0</v>
      </c>
      <c r="W84" s="223">
        <f t="shared" si="56"/>
        <v>0</v>
      </c>
      <c r="X84" s="223">
        <f>X$79*$AB84</f>
        <v>0</v>
      </c>
      <c r="Y84" s="224">
        <f>Y$79*$AC84</f>
        <v>0</v>
      </c>
      <c r="Z84" s="188">
        <v>0</v>
      </c>
      <c r="AA84" s="188">
        <v>0</v>
      </c>
      <c r="AB84" s="188">
        <v>0</v>
      </c>
      <c r="AC84" s="188"/>
    </row>
    <row r="85" spans="1:29" s="225" customFormat="1" ht="13">
      <c r="A85" s="250" t="s">
        <v>46</v>
      </c>
      <c r="B85" s="298">
        <f xml:space="preserve"> '[19]DISCOM Sales incl Addl Loads'!C$120</f>
        <v>664.77760809812526</v>
      </c>
      <c r="C85" s="263">
        <f>'[18]DISCOM Sales incl Addl Loads'!$R120</f>
        <v>180.49510112267714</v>
      </c>
      <c r="D85" s="263">
        <f xml:space="preserve"> '[19]DISCOM Sales incl Addl Loads'!D$120</f>
        <v>108.39835602659033</v>
      </c>
      <c r="E85" s="223">
        <f xml:space="preserve"> '[19]DISCOM Sales incl Addl Loads'!E$120</f>
        <v>0</v>
      </c>
      <c r="F85" s="311">
        <f xml:space="preserve"> '[19]DISCOM Sales incl Addl Loads'!C$213</f>
        <v>729.17405717152712</v>
      </c>
      <c r="G85" s="223">
        <f>'[18]DISCOM Sales incl Addl Loads'!$R213</f>
        <v>191.03029550244003</v>
      </c>
      <c r="H85" s="223">
        <f xml:space="preserve"> '[19]DISCOM Sales incl Addl Loads'!D$213</f>
        <v>119.04041747045626</v>
      </c>
      <c r="I85" s="223">
        <f xml:space="preserve"> '[19]DISCOM Sales incl Addl Loads'!E$213</f>
        <v>0</v>
      </c>
      <c r="J85" s="311">
        <f xml:space="preserve"> '[19]DISCOM Sales incl Addl Loads'!C$306</f>
        <v>801.12780115368935</v>
      </c>
      <c r="K85" s="223">
        <f>'[18]DISCOM Sales incl Addl Loads'!$R306</f>
        <v>202.25701959213464</v>
      </c>
      <c r="L85" s="223">
        <f xml:space="preserve"> '[19]DISCOM Sales incl Addl Loads'!D$306</f>
        <v>131.67328632316293</v>
      </c>
      <c r="M85" s="223">
        <f xml:space="preserve"> '[19]DISCOM Sales incl Addl Loads'!E$306</f>
        <v>0</v>
      </c>
      <c r="N85" s="311">
        <f xml:space="preserve"> '[19]DISCOM Sales incl Addl Loads'!C$399</f>
        <v>881.73909219273003</v>
      </c>
      <c r="O85" s="223">
        <f>'[18]DISCOM Sales incl Addl Loads'!$R399</f>
        <v>214.2255869395164</v>
      </c>
      <c r="P85" s="223">
        <f xml:space="preserve"> '[19]DISCOM Sales incl Addl Loads'!D$399</f>
        <v>146.57718701395274</v>
      </c>
      <c r="Q85" s="223">
        <f xml:space="preserve"> '[19]DISCOM Sales incl Addl Loads'!E$399</f>
        <v>0</v>
      </c>
      <c r="R85" s="311">
        <f xml:space="preserve"> '[19]DISCOM Sales incl Addl Loads'!C$492</f>
        <v>972.30208709651083</v>
      </c>
      <c r="S85" s="223">
        <f>'[18]DISCOM Sales incl Addl Loads'!$R492</f>
        <v>226.99031677496023</v>
      </c>
      <c r="T85" s="223">
        <f xml:space="preserve"> '[19]DISCOM Sales incl Addl Loads'!D$492</f>
        <v>164.11928040454481</v>
      </c>
      <c r="U85" s="223">
        <f xml:space="preserve"> '[19]DISCOM Sales incl Addl Loads'!E$492</f>
        <v>0</v>
      </c>
      <c r="V85" s="311">
        <f xml:space="preserve"> '[19]DISCOM Sales incl Addl Loads'!C$585</f>
        <v>1074.3438995234023</v>
      </c>
      <c r="W85" s="223">
        <f>'[18]DISCOM Sales incl Addl Loads'!$R585</f>
        <v>240.60988027459757</v>
      </c>
      <c r="X85" s="223">
        <f xml:space="preserve"> '[19]DISCOM Sales incl Addl Loads'!D$585</f>
        <v>184.76821228963681</v>
      </c>
      <c r="Y85" s="224">
        <f xml:space="preserve"> '[19]DISCOM Sales incl Addl Loads'!E$585</f>
        <v>0</v>
      </c>
      <c r="Z85" s="188"/>
      <c r="AA85" s="188"/>
      <c r="AB85" s="188"/>
      <c r="AC85" s="188"/>
    </row>
    <row r="86" spans="1:29" customFormat="1">
      <c r="A86" s="196" t="s">
        <v>156</v>
      </c>
      <c r="B86" s="297">
        <f>B$85*$Z86</f>
        <v>0</v>
      </c>
      <c r="C86" s="205">
        <f>C$85*$AA86</f>
        <v>79.921882423329365</v>
      </c>
      <c r="D86" s="205">
        <f>D$85*$AB86</f>
        <v>0</v>
      </c>
      <c r="E86" s="205">
        <f>IFERROR(E$85*$AC86,0)</f>
        <v>0</v>
      </c>
      <c r="F86" s="297">
        <f>F$85*$Z86</f>
        <v>0</v>
      </c>
      <c r="G86" s="205">
        <f>G$85*$AA86</f>
        <v>84.586787793553526</v>
      </c>
      <c r="H86" s="205">
        <f>H$85*$AB86</f>
        <v>0</v>
      </c>
      <c r="I86" s="205">
        <f>IFERROR(I$85*$AC86,0)</f>
        <v>0</v>
      </c>
      <c r="J86" s="297">
        <f>J$85*$Z86</f>
        <v>0</v>
      </c>
      <c r="K86" s="205">
        <f>K$85*$AA86</f>
        <v>89.557897353396314</v>
      </c>
      <c r="L86" s="205">
        <f>L$85*$AB86</f>
        <v>0</v>
      </c>
      <c r="M86" s="205">
        <f>IFERROR(M$85*$AC86,0)</f>
        <v>0</v>
      </c>
      <c r="N86" s="297">
        <f>N$85*$Z86</f>
        <v>0</v>
      </c>
      <c r="O86" s="205">
        <f>O$85*$AA86</f>
        <v>94.85748956594621</v>
      </c>
      <c r="P86" s="205">
        <f>P$85*$AB86</f>
        <v>0</v>
      </c>
      <c r="Q86" s="205">
        <f>IFERROR(Q$85*$AC86,0)</f>
        <v>0</v>
      </c>
      <c r="R86" s="297">
        <f>R$85*$Z86</f>
        <v>0</v>
      </c>
      <c r="S86" s="205">
        <f>S$85*$AA86</f>
        <v>100.50961658063189</v>
      </c>
      <c r="T86" s="205">
        <f>T$85*$AB86</f>
        <v>0</v>
      </c>
      <c r="U86" s="205">
        <f>IFERROR(U$85*$AC86,0)</f>
        <v>0</v>
      </c>
      <c r="V86" s="297">
        <f>V$85*$Z86</f>
        <v>0</v>
      </c>
      <c r="W86" s="205">
        <f>W$85*$AA86</f>
        <v>106.54025755595265</v>
      </c>
      <c r="X86" s="205">
        <f>X$85*$AB86</f>
        <v>0</v>
      </c>
      <c r="Y86" s="190">
        <f>IFERROR(Y$85*$AC86,0)</f>
        <v>0</v>
      </c>
      <c r="Z86" s="135"/>
      <c r="AA86" s="133">
        <v>0.4427925296931402</v>
      </c>
      <c r="AB86" s="135"/>
      <c r="AC86" s="135"/>
    </row>
    <row r="87" spans="1:29" customFormat="1">
      <c r="A87" s="196" t="s">
        <v>157</v>
      </c>
      <c r="B87" s="297">
        <f t="shared" ref="B87:B89" si="63">B$85*$Z87</f>
        <v>0</v>
      </c>
      <c r="C87" s="205">
        <f t="shared" ref="C87:C89" si="64">C$85*$AA87</f>
        <v>38.187704276315245</v>
      </c>
      <c r="D87" s="205">
        <f t="shared" ref="D87:D89" si="65">D$85*$AB87</f>
        <v>0</v>
      </c>
      <c r="E87" s="205">
        <f t="shared" ref="E87:E89" si="66">IFERROR(E$85*$AC87,0)</f>
        <v>0</v>
      </c>
      <c r="F87" s="297">
        <f t="shared" ref="F87:F89" si="67">F$85*$Z87</f>
        <v>0</v>
      </c>
      <c r="G87" s="205">
        <f t="shared" ref="G87:G89" si="68">G$85*$AA87</f>
        <v>40.416656114705816</v>
      </c>
      <c r="H87" s="205">
        <f t="shared" ref="H87:H89" si="69">H$85*$AB87</f>
        <v>0</v>
      </c>
      <c r="I87" s="205">
        <f t="shared" ref="I87:I89" si="70">IFERROR(I$85*$AC87,0)</f>
        <v>0</v>
      </c>
      <c r="J87" s="297">
        <f t="shared" ref="J87:J89" si="71">J$85*$Z87</f>
        <v>0</v>
      </c>
      <c r="K87" s="205">
        <f t="shared" ref="K87:K89" si="72">K$85*$AA87</f>
        <v>42.791916256739547</v>
      </c>
      <c r="L87" s="205">
        <f t="shared" ref="L87:L89" si="73">L$85*$AB87</f>
        <v>0</v>
      </c>
      <c r="M87" s="205">
        <f t="shared" ref="M87:M89" si="74">IFERROR(M$85*$AC87,0)</f>
        <v>0</v>
      </c>
      <c r="N87" s="297">
        <f t="shared" ref="N87:N89" si="75">N$85*$Z87</f>
        <v>0</v>
      </c>
      <c r="O87" s="205">
        <f t="shared" ref="O87:O89" si="76">O$85*$AA87</f>
        <v>45.324129638876343</v>
      </c>
      <c r="P87" s="205">
        <f t="shared" ref="P87:P89" si="77">P$85*$AB87</f>
        <v>0</v>
      </c>
      <c r="Q87" s="205">
        <f t="shared" ref="Q87:Q89" si="78">IFERROR(Q$85*$AC87,0)</f>
        <v>0</v>
      </c>
      <c r="R87" s="297">
        <f t="shared" ref="R87:R89" si="79">R$85*$Z87</f>
        <v>0</v>
      </c>
      <c r="S87" s="205">
        <f t="shared" ref="S87:S89" si="80">S$85*$AA87</f>
        <v>48.024788687742593</v>
      </c>
      <c r="T87" s="205">
        <f t="shared" ref="T87:T89" si="81">T$85*$AB87</f>
        <v>0</v>
      </c>
      <c r="U87" s="205">
        <f t="shared" ref="U87:U89" si="82">IFERROR(U$85*$AC87,0)</f>
        <v>0</v>
      </c>
      <c r="V87" s="297">
        <f t="shared" ref="V87:V89" si="83">V$85*$Z87</f>
        <v>0</v>
      </c>
      <c r="W87" s="205">
        <f t="shared" ref="W87:W89" si="84">W$85*$AA87</f>
        <v>50.9063065797055</v>
      </c>
      <c r="X87" s="205">
        <f t="shared" ref="X87:X89" si="85">X$85*$AB87</f>
        <v>0</v>
      </c>
      <c r="Y87" s="190">
        <f t="shared" ref="Y87:Y89" si="86">IFERROR(Y$85*$AC87,0)</f>
        <v>0</v>
      </c>
      <c r="Z87" s="135">
        <v>0</v>
      </c>
      <c r="AA87" s="133">
        <v>0.21157197086673393</v>
      </c>
      <c r="AB87" s="135">
        <v>0</v>
      </c>
      <c r="AC87" s="135"/>
    </row>
    <row r="88" spans="1:29" customFormat="1">
      <c r="A88" s="196" t="s">
        <v>158</v>
      </c>
      <c r="B88" s="297">
        <f t="shared" si="63"/>
        <v>0</v>
      </c>
      <c r="C88" s="205">
        <f t="shared" si="64"/>
        <v>21.65529012700609</v>
      </c>
      <c r="D88" s="205">
        <f t="shared" si="65"/>
        <v>0</v>
      </c>
      <c r="E88" s="205">
        <f t="shared" si="66"/>
        <v>0</v>
      </c>
      <c r="F88" s="297">
        <f t="shared" si="67"/>
        <v>0</v>
      </c>
      <c r="G88" s="205">
        <f t="shared" si="68"/>
        <v>22.919272857945181</v>
      </c>
      <c r="H88" s="205">
        <f t="shared" si="69"/>
        <v>0</v>
      </c>
      <c r="I88" s="205">
        <f t="shared" si="70"/>
        <v>0</v>
      </c>
      <c r="J88" s="297">
        <f t="shared" si="71"/>
        <v>0</v>
      </c>
      <c r="K88" s="205">
        <f t="shared" si="72"/>
        <v>24.266223361454667</v>
      </c>
      <c r="L88" s="205">
        <f t="shared" si="73"/>
        <v>0</v>
      </c>
      <c r="M88" s="205">
        <f t="shared" si="74"/>
        <v>0</v>
      </c>
      <c r="N88" s="297">
        <f t="shared" si="75"/>
        <v>0</v>
      </c>
      <c r="O88" s="205">
        <f t="shared" si="76"/>
        <v>25.702178114243246</v>
      </c>
      <c r="P88" s="205">
        <f t="shared" si="77"/>
        <v>0</v>
      </c>
      <c r="Q88" s="205">
        <f t="shared" si="78"/>
        <v>0</v>
      </c>
      <c r="R88" s="297">
        <f t="shared" si="79"/>
        <v>0</v>
      </c>
      <c r="S88" s="205">
        <f t="shared" si="80"/>
        <v>27.233654183455286</v>
      </c>
      <c r="T88" s="205">
        <f t="shared" si="81"/>
        <v>0</v>
      </c>
      <c r="U88" s="205">
        <f t="shared" si="82"/>
        <v>0</v>
      </c>
      <c r="V88" s="297">
        <f t="shared" si="83"/>
        <v>0</v>
      </c>
      <c r="W88" s="205">
        <f t="shared" si="84"/>
        <v>28.867690770339546</v>
      </c>
      <c r="X88" s="205">
        <f t="shared" si="85"/>
        <v>0</v>
      </c>
      <c r="Y88" s="190">
        <f t="shared" si="86"/>
        <v>0</v>
      </c>
      <c r="Z88" s="135">
        <v>0</v>
      </c>
      <c r="AA88" s="133">
        <v>0.1199771627723438</v>
      </c>
      <c r="AB88" s="135">
        <v>0</v>
      </c>
      <c r="AC88" s="135"/>
    </row>
    <row r="89" spans="1:29" customFormat="1">
      <c r="A89" s="196" t="s">
        <v>159</v>
      </c>
      <c r="B89" s="297">
        <f t="shared" si="63"/>
        <v>0</v>
      </c>
      <c r="C89" s="205">
        <f t="shared" si="64"/>
        <v>40.730224296026471</v>
      </c>
      <c r="D89" s="205">
        <f t="shared" si="65"/>
        <v>0</v>
      </c>
      <c r="E89" s="205">
        <f t="shared" si="66"/>
        <v>0</v>
      </c>
      <c r="F89" s="297">
        <f t="shared" si="67"/>
        <v>0</v>
      </c>
      <c r="G89" s="205">
        <f t="shared" si="68"/>
        <v>43.107578736235524</v>
      </c>
      <c r="H89" s="205">
        <f t="shared" si="69"/>
        <v>0</v>
      </c>
      <c r="I89" s="205">
        <f t="shared" si="70"/>
        <v>0</v>
      </c>
      <c r="J89" s="297">
        <f t="shared" si="71"/>
        <v>0</v>
      </c>
      <c r="K89" s="205">
        <f t="shared" si="72"/>
        <v>45.640982620544136</v>
      </c>
      <c r="L89" s="205">
        <f t="shared" si="73"/>
        <v>0</v>
      </c>
      <c r="M89" s="205">
        <f t="shared" si="74"/>
        <v>0</v>
      </c>
      <c r="N89" s="297">
        <f t="shared" si="75"/>
        <v>0</v>
      </c>
      <c r="O89" s="205">
        <f t="shared" si="76"/>
        <v>48.341789620450633</v>
      </c>
      <c r="P89" s="205">
        <f t="shared" si="77"/>
        <v>0</v>
      </c>
      <c r="Q89" s="205">
        <f t="shared" si="78"/>
        <v>0</v>
      </c>
      <c r="R89" s="297">
        <f t="shared" si="79"/>
        <v>0</v>
      </c>
      <c r="S89" s="205">
        <f t="shared" si="80"/>
        <v>51.222257323130499</v>
      </c>
      <c r="T89" s="205">
        <f t="shared" si="81"/>
        <v>0</v>
      </c>
      <c r="U89" s="205">
        <f t="shared" si="82"/>
        <v>0</v>
      </c>
      <c r="V89" s="297">
        <f t="shared" si="83"/>
        <v>0</v>
      </c>
      <c r="W89" s="205">
        <f t="shared" si="84"/>
        <v>54.2956253685999</v>
      </c>
      <c r="X89" s="205">
        <f t="shared" si="85"/>
        <v>0</v>
      </c>
      <c r="Y89" s="190">
        <f t="shared" si="86"/>
        <v>0</v>
      </c>
      <c r="Z89" s="135">
        <v>0</v>
      </c>
      <c r="AA89" s="133">
        <v>0.22565833666778218</v>
      </c>
      <c r="AB89" s="135">
        <v>0</v>
      </c>
      <c r="AC89" s="135"/>
    </row>
    <row r="90" spans="1:29" s="225" customFormat="1" ht="13">
      <c r="A90" s="251" t="s">
        <v>35</v>
      </c>
      <c r="B90" s="298">
        <f xml:space="preserve"> '[19]DISCOM Sales incl Addl Loads'!C$121</f>
        <v>22</v>
      </c>
      <c r="C90" s="263">
        <f>'[18]DISCOM Sales incl Addl Loads'!$R121</f>
        <v>7.8770023829195495</v>
      </c>
      <c r="D90" s="263">
        <f xml:space="preserve"> '[19]DISCOM Sales incl Addl Loads'!D$121</f>
        <v>2.7549999999999999</v>
      </c>
      <c r="E90" s="223">
        <f xml:space="preserve"> '[19]DISCOM Sales incl Addl Loads'!E$121</f>
        <v>0</v>
      </c>
      <c r="F90" s="311">
        <f xml:space="preserve"> '[19]DISCOM Sales incl Addl Loads'!C$214</f>
        <v>23.2</v>
      </c>
      <c r="G90" s="223">
        <f>'[18]DISCOM Sales incl Addl Loads'!$R214</f>
        <v>8.0614687269810936</v>
      </c>
      <c r="H90" s="223">
        <f xml:space="preserve"> '[19]DISCOM Sales incl Addl Loads'!D$214</f>
        <v>2.7549999999999999</v>
      </c>
      <c r="I90" s="223">
        <f xml:space="preserve"> '[19]DISCOM Sales incl Addl Loads'!E$214</f>
        <v>0</v>
      </c>
      <c r="J90" s="311">
        <f xml:space="preserve"> '[19]DISCOM Sales incl Addl Loads'!C$307</f>
        <v>24.64</v>
      </c>
      <c r="K90" s="223">
        <f>'[18]DISCOM Sales incl Addl Loads'!$R307</f>
        <v>8.25064514883519</v>
      </c>
      <c r="L90" s="223">
        <f xml:space="preserve"> '[19]DISCOM Sales incl Addl Loads'!D$307</f>
        <v>2.7549999999999999</v>
      </c>
      <c r="M90" s="223">
        <f xml:space="preserve"> '[19]DISCOM Sales incl Addl Loads'!E$307</f>
        <v>0</v>
      </c>
      <c r="N90" s="311">
        <f xml:space="preserve"> '[19]DISCOM Sales incl Addl Loads'!C$400</f>
        <v>26.367999999999999</v>
      </c>
      <c r="O90" s="223">
        <f>'[18]DISCOM Sales incl Addl Loads'!$R400</f>
        <v>8.4446645457575684</v>
      </c>
      <c r="P90" s="223">
        <f xml:space="preserve"> '[19]DISCOM Sales incl Addl Loads'!D$400</f>
        <v>2.7549999999999999</v>
      </c>
      <c r="Q90" s="223">
        <f xml:space="preserve"> '[19]DISCOM Sales incl Addl Loads'!E$400</f>
        <v>0</v>
      </c>
      <c r="R90" s="311">
        <f xml:space="preserve"> '[19]DISCOM Sales incl Addl Loads'!C$493</f>
        <v>28.441599999999998</v>
      </c>
      <c r="S90" s="223">
        <f>'[18]DISCOM Sales incl Addl Loads'!$R493</f>
        <v>8.6436639398883095</v>
      </c>
      <c r="T90" s="223">
        <f xml:space="preserve"> '[19]DISCOM Sales incl Addl Loads'!D$493</f>
        <v>2.7549999999999999</v>
      </c>
      <c r="U90" s="223">
        <f xml:space="preserve"> '[19]DISCOM Sales incl Addl Loads'!E$493</f>
        <v>0</v>
      </c>
      <c r="V90" s="311">
        <f xml:space="preserve"> '[19]DISCOM Sales incl Addl Loads'!C$586</f>
        <v>30.929919999999996</v>
      </c>
      <c r="W90" s="223">
        <f>'[18]DISCOM Sales incl Addl Loads'!$R586</f>
        <v>8.8477846163386502</v>
      </c>
      <c r="X90" s="223">
        <f xml:space="preserve"> '[19]DISCOM Sales incl Addl Loads'!D$586</f>
        <v>2.7549999999999999</v>
      </c>
      <c r="Y90" s="224">
        <f xml:space="preserve"> '[19]DISCOM Sales incl Addl Loads'!E$586</f>
        <v>0</v>
      </c>
      <c r="Z90" s="188">
        <v>0</v>
      </c>
      <c r="AA90" s="188"/>
      <c r="AB90" s="188">
        <v>0</v>
      </c>
      <c r="AC90" s="188"/>
    </row>
    <row r="91" spans="1:29" customFormat="1">
      <c r="A91" s="196" t="s">
        <v>156</v>
      </c>
      <c r="B91" s="297">
        <f>B$90*$Z91</f>
        <v>0</v>
      </c>
      <c r="C91" s="205">
        <f>C$90*$AA91</f>
        <v>2.3412428754425378</v>
      </c>
      <c r="D91" s="205">
        <f>D$90*$AB91</f>
        <v>0</v>
      </c>
      <c r="E91" s="205">
        <f>IFERROR(E$90*$AC91,0)</f>
        <v>0</v>
      </c>
      <c r="F91" s="297">
        <f>F$90*$Z91</f>
        <v>0</v>
      </c>
      <c r="G91" s="205">
        <f>G$90*$AA91</f>
        <v>2.3960709042786736</v>
      </c>
      <c r="H91" s="205">
        <f>H$90*$AB91</f>
        <v>0</v>
      </c>
      <c r="I91" s="205">
        <f>IFERROR(I$90*$AC91,0)</f>
        <v>0</v>
      </c>
      <c r="J91" s="297">
        <f>J$90*$Z91</f>
        <v>0</v>
      </c>
      <c r="K91" s="205">
        <f>K$90*$AA91</f>
        <v>2.4522988864902842</v>
      </c>
      <c r="L91" s="205">
        <f>L$90*$AB91</f>
        <v>0</v>
      </c>
      <c r="M91" s="205">
        <f>IFERROR(M$90*$AC91,0)</f>
        <v>0</v>
      </c>
      <c r="N91" s="297">
        <f>N$90*$Z91</f>
        <v>0</v>
      </c>
      <c r="O91" s="205">
        <f>O$90*$AA91</f>
        <v>2.5099663224843574</v>
      </c>
      <c r="P91" s="205">
        <f>P$90*$AB91</f>
        <v>0</v>
      </c>
      <c r="Q91" s="205">
        <f>IFERROR(Q$90*$AC91,0)</f>
        <v>0</v>
      </c>
      <c r="R91" s="297">
        <f>R$90*$Z91</f>
        <v>0</v>
      </c>
      <c r="S91" s="205">
        <f>S$90*$AA91</f>
        <v>2.569113938681129</v>
      </c>
      <c r="T91" s="205">
        <f>T$90*$AB91</f>
        <v>0</v>
      </c>
      <c r="U91" s="205">
        <f>IFERROR(U$90*$AC91,0)</f>
        <v>0</v>
      </c>
      <c r="V91" s="297">
        <f>V$90*$Z91</f>
        <v>0</v>
      </c>
      <c r="W91" s="205">
        <f>W$90*$AA91</f>
        <v>2.6297837285628911</v>
      </c>
      <c r="X91" s="205">
        <f>X$90*$AB91</f>
        <v>0</v>
      </c>
      <c r="Y91" s="190">
        <f>IFERROR(Y$90*$AC91,0)</f>
        <v>0</v>
      </c>
      <c r="Z91" s="135">
        <v>0</v>
      </c>
      <c r="AA91" s="133">
        <v>0.29722510691621429</v>
      </c>
      <c r="AB91" s="135">
        <v>0</v>
      </c>
      <c r="AC91" s="135"/>
    </row>
    <row r="92" spans="1:29" customFormat="1">
      <c r="A92" s="196" t="s">
        <v>157</v>
      </c>
      <c r="B92" s="297">
        <f t="shared" ref="B92:B94" si="87">B$90*$Z92</f>
        <v>0</v>
      </c>
      <c r="C92" s="205">
        <f t="shared" ref="C92:C94" si="88">C$90*$AA92</f>
        <v>1.6227066555545562</v>
      </c>
      <c r="D92" s="205">
        <f t="shared" ref="D92:D94" si="89">D$90*$AB92</f>
        <v>0</v>
      </c>
      <c r="E92" s="205">
        <f t="shared" ref="E92:E93" si="90">IFERROR(E$90*$AC92,0)</f>
        <v>0</v>
      </c>
      <c r="F92" s="297">
        <f t="shared" ref="F92:F94" si="91">F$90*$Z92</f>
        <v>0</v>
      </c>
      <c r="G92" s="205">
        <f t="shared" ref="G92:G94" si="92">G$90*$AA92</f>
        <v>1.6607077566947006</v>
      </c>
      <c r="H92" s="205">
        <f t="shared" ref="H92:H94" si="93">H$90*$AB92</f>
        <v>0</v>
      </c>
      <c r="I92" s="205">
        <f t="shared" ref="I92:I93" si="94">IFERROR(I$90*$AC92,0)</f>
        <v>0</v>
      </c>
      <c r="J92" s="297">
        <f t="shared" ref="J92:J94" si="95">J$90*$Z92</f>
        <v>0</v>
      </c>
      <c r="K92" s="205">
        <f t="shared" ref="K92:K94" si="96">K$90*$AA92</f>
        <v>1.6996791602685128</v>
      </c>
      <c r="L92" s="205">
        <f t="shared" ref="L92:L94" si="97">L$90*$AB92</f>
        <v>0</v>
      </c>
      <c r="M92" s="205">
        <f t="shared" ref="M92:M93" si="98">IFERROR(M$90*$AC92,0)</f>
        <v>0</v>
      </c>
      <c r="N92" s="297">
        <f t="shared" ref="N92:N94" si="99">N$90*$Z92</f>
        <v>0</v>
      </c>
      <c r="O92" s="205">
        <f t="shared" ref="O92:O94" si="100">O$90*$AA92</f>
        <v>1.7396482438599201</v>
      </c>
      <c r="P92" s="205">
        <f t="shared" ref="P92:P94" si="101">P$90*$AB92</f>
        <v>0</v>
      </c>
      <c r="Q92" s="205">
        <f t="shared" ref="Q92:Q93" si="102">IFERROR(Q$90*$AC92,0)</f>
        <v>0</v>
      </c>
      <c r="R92" s="297">
        <f t="shared" ref="R92:R94" si="103">R$90*$Z92</f>
        <v>0</v>
      </c>
      <c r="S92" s="205">
        <f t="shared" ref="S92:S94" si="104">S$90*$AA92</f>
        <v>1.7806432347980325</v>
      </c>
      <c r="T92" s="205">
        <f t="shared" ref="T92:T94" si="105">T$90*$AB92</f>
        <v>0</v>
      </c>
      <c r="U92" s="205">
        <f t="shared" ref="U92:U93" si="106">IFERROR(U$90*$AC92,0)</f>
        <v>0</v>
      </c>
      <c r="V92" s="297">
        <f t="shared" ref="V92:V94" si="107">V$90*$Z92</f>
        <v>0</v>
      </c>
      <c r="W92" s="205">
        <f t="shared" ref="W92:W94" si="108">W$90*$AA92</f>
        <v>1.8226932386079209</v>
      </c>
      <c r="X92" s="205">
        <f t="shared" ref="X92:X94" si="109">X$90*$AB92</f>
        <v>0</v>
      </c>
      <c r="Y92" s="190">
        <f t="shared" ref="Y92:Y93" si="110">IFERROR(Y$90*$AC92,0)</f>
        <v>0</v>
      </c>
      <c r="Z92" s="135"/>
      <c r="AA92" s="133">
        <v>0.2060056067868184</v>
      </c>
      <c r="AB92" s="135"/>
      <c r="AC92" s="135"/>
    </row>
    <row r="93" spans="1:29" customFormat="1">
      <c r="A93" s="196" t="s">
        <v>158</v>
      </c>
      <c r="B93" s="297">
        <f t="shared" si="87"/>
        <v>0</v>
      </c>
      <c r="C93" s="205">
        <f t="shared" si="88"/>
        <v>1.1370537368016771</v>
      </c>
      <c r="D93" s="205">
        <f t="shared" si="89"/>
        <v>0</v>
      </c>
      <c r="E93" s="205">
        <f t="shared" si="90"/>
        <v>0</v>
      </c>
      <c r="F93" s="297">
        <f t="shared" si="91"/>
        <v>0</v>
      </c>
      <c r="G93" s="205">
        <f t="shared" si="92"/>
        <v>1.1636816512839858</v>
      </c>
      <c r="H93" s="205">
        <f t="shared" si="93"/>
        <v>0</v>
      </c>
      <c r="I93" s="205">
        <f t="shared" si="94"/>
        <v>0</v>
      </c>
      <c r="J93" s="297">
        <f t="shared" si="95"/>
        <v>0</v>
      </c>
      <c r="K93" s="205">
        <f t="shared" si="96"/>
        <v>1.1909894705440638</v>
      </c>
      <c r="L93" s="205">
        <f t="shared" si="97"/>
        <v>0</v>
      </c>
      <c r="M93" s="205">
        <f t="shared" si="98"/>
        <v>0</v>
      </c>
      <c r="N93" s="297">
        <f t="shared" si="99"/>
        <v>0</v>
      </c>
      <c r="O93" s="205">
        <f t="shared" si="100"/>
        <v>1.2189963784461064</v>
      </c>
      <c r="P93" s="205">
        <f t="shared" si="101"/>
        <v>0</v>
      </c>
      <c r="Q93" s="205">
        <f t="shared" si="102"/>
        <v>0</v>
      </c>
      <c r="R93" s="297">
        <f t="shared" si="103"/>
        <v>0</v>
      </c>
      <c r="S93" s="205">
        <f t="shared" si="104"/>
        <v>1.2477221542828991</v>
      </c>
      <c r="T93" s="205">
        <f t="shared" si="105"/>
        <v>0</v>
      </c>
      <c r="U93" s="205">
        <f t="shared" si="106"/>
        <v>0</v>
      </c>
      <c r="V93" s="297">
        <f t="shared" si="107"/>
        <v>0</v>
      </c>
      <c r="W93" s="205">
        <f t="shared" si="108"/>
        <v>1.2771871927116829</v>
      </c>
      <c r="X93" s="205">
        <f t="shared" si="109"/>
        <v>0</v>
      </c>
      <c r="Y93" s="190">
        <f t="shared" si="110"/>
        <v>0</v>
      </c>
      <c r="Z93" s="135"/>
      <c r="AA93" s="133">
        <v>0.14435107183251061</v>
      </c>
      <c r="AB93" s="135"/>
      <c r="AC93" s="135"/>
    </row>
    <row r="94" spans="1:29" customFormat="1">
      <c r="A94" s="196" t="s">
        <v>159</v>
      </c>
      <c r="B94" s="297">
        <f t="shared" si="87"/>
        <v>0</v>
      </c>
      <c r="C94" s="205">
        <f t="shared" si="88"/>
        <v>2.7759991151207783</v>
      </c>
      <c r="D94" s="205">
        <f t="shared" si="89"/>
        <v>0</v>
      </c>
      <c r="E94" s="205">
        <f t="shared" ref="E94" si="111">IFERROR(E$90*AC94,0)</f>
        <v>0</v>
      </c>
      <c r="F94" s="297">
        <f t="shared" si="91"/>
        <v>0</v>
      </c>
      <c r="G94" s="205">
        <f t="shared" si="92"/>
        <v>2.841008414723734</v>
      </c>
      <c r="H94" s="205">
        <f t="shared" si="93"/>
        <v>0</v>
      </c>
      <c r="I94" s="205">
        <f t="shared" ref="I94" si="112">IFERROR(I$90*AG94,0)</f>
        <v>0</v>
      </c>
      <c r="J94" s="297">
        <f t="shared" si="95"/>
        <v>0</v>
      </c>
      <c r="K94" s="205">
        <f t="shared" si="96"/>
        <v>2.9076776315323292</v>
      </c>
      <c r="L94" s="205">
        <f t="shared" si="97"/>
        <v>0</v>
      </c>
      <c r="M94" s="205">
        <f t="shared" ref="M94" si="113">IFERROR(M$90*AK94,0)</f>
        <v>0</v>
      </c>
      <c r="N94" s="297">
        <f t="shared" si="99"/>
        <v>0</v>
      </c>
      <c r="O94" s="205">
        <f t="shared" si="100"/>
        <v>2.9760536009671847</v>
      </c>
      <c r="P94" s="205">
        <f t="shared" si="101"/>
        <v>0</v>
      </c>
      <c r="Q94" s="205">
        <f t="shared" ref="Q94" si="114">IFERROR(Q$90*AO94,0)</f>
        <v>0</v>
      </c>
      <c r="R94" s="297">
        <f t="shared" si="103"/>
        <v>0</v>
      </c>
      <c r="S94" s="205">
        <f t="shared" si="104"/>
        <v>3.046184612126249</v>
      </c>
      <c r="T94" s="205">
        <f t="shared" si="105"/>
        <v>0</v>
      </c>
      <c r="U94" s="205">
        <f t="shared" ref="U94" si="115">IFERROR(U$90*AS94,0)</f>
        <v>0</v>
      </c>
      <c r="V94" s="297">
        <f t="shared" si="107"/>
        <v>0</v>
      </c>
      <c r="W94" s="205">
        <f t="shared" si="108"/>
        <v>3.1181204564561553</v>
      </c>
      <c r="X94" s="205">
        <f t="shared" si="109"/>
        <v>0</v>
      </c>
      <c r="Y94" s="190">
        <f t="shared" ref="Y94" si="116">IFERROR(Y$90*AW94,0)</f>
        <v>0</v>
      </c>
      <c r="Z94" s="135"/>
      <c r="AA94" s="133">
        <v>0.3524182144644567</v>
      </c>
      <c r="AB94" s="135"/>
      <c r="AC94" s="135"/>
    </row>
    <row r="95" spans="1:29" s="225" customFormat="1" ht="13">
      <c r="A95" s="250" t="s">
        <v>47</v>
      </c>
      <c r="B95" s="298">
        <f xml:space="preserve"> '[19]DISCOM Sales incl Addl Loads'!C$122</f>
        <v>213.26521428568878</v>
      </c>
      <c r="C95" s="263">
        <f>'[18]DISCOM Sales incl Addl Loads'!$R122</f>
        <v>23.108389537199997</v>
      </c>
      <c r="D95" s="263">
        <f xml:space="preserve"> '[19]DISCOM Sales incl Addl Loads'!D$122</f>
        <v>67.905100000000004</v>
      </c>
      <c r="E95" s="223">
        <f xml:space="preserve"> '[19]DISCOM Sales incl Addl Loads'!E$122</f>
        <v>0</v>
      </c>
      <c r="F95" s="311">
        <f xml:space="preserve"> '[19]DISCOM Sales incl Addl Loads'!C$215</f>
        <v>216.74569939604913</v>
      </c>
      <c r="G95" s="223">
        <f>'[18]DISCOM Sales incl Addl Loads'!$R215</f>
        <v>23.570557327943998</v>
      </c>
      <c r="H95" s="223">
        <f xml:space="preserve"> '[19]DISCOM Sales incl Addl Loads'!D$215</f>
        <v>67.905100000000004</v>
      </c>
      <c r="I95" s="223">
        <f xml:space="preserve"> '[19]DISCOM Sales incl Addl Loads'!E$215</f>
        <v>0</v>
      </c>
      <c r="J95" s="311">
        <f xml:space="preserve"> '[19]DISCOM Sales incl Addl Loads'!C$308</f>
        <v>220.46649596491346</v>
      </c>
      <c r="K95" s="223">
        <f>'[18]DISCOM Sales incl Addl Loads'!$R308</f>
        <v>24.04196847450288</v>
      </c>
      <c r="L95" s="223">
        <f xml:space="preserve"> '[19]DISCOM Sales incl Addl Loads'!D$308</f>
        <v>67.905100000000004</v>
      </c>
      <c r="M95" s="223">
        <f xml:space="preserve"> '[19]DISCOM Sales incl Addl Loads'!E$308</f>
        <v>0</v>
      </c>
      <c r="N95" s="311">
        <f xml:space="preserve"> '[19]DISCOM Sales incl Addl Loads'!C$401</f>
        <v>224.45614853630804</v>
      </c>
      <c r="O95" s="223">
        <f>'[18]DISCOM Sales incl Addl Loads'!$R401</f>
        <v>24.522807843992943</v>
      </c>
      <c r="P95" s="223">
        <f xml:space="preserve"> '[19]DISCOM Sales incl Addl Loads'!D$401</f>
        <v>67.905100000000004</v>
      </c>
      <c r="Q95" s="223">
        <f xml:space="preserve"> '[19]DISCOM Sales incl Addl Loads'!E$401</f>
        <v>0</v>
      </c>
      <c r="R95" s="311">
        <f xml:space="preserve"> '[19]DISCOM Sales incl Addl Loads'!C$494</f>
        <v>228.74721815069998</v>
      </c>
      <c r="S95" s="223">
        <f>'[18]DISCOM Sales incl Addl Loads'!$R494</f>
        <v>25.013264000872798</v>
      </c>
      <c r="T95" s="223">
        <f xml:space="preserve"> '[19]DISCOM Sales incl Addl Loads'!D$494</f>
        <v>67.905100000000004</v>
      </c>
      <c r="U95" s="223">
        <f xml:space="preserve"> '[19]DISCOM Sales incl Addl Loads'!E$494</f>
        <v>0</v>
      </c>
      <c r="V95" s="311">
        <f xml:space="preserve"> '[19]DISCOM Sales incl Addl Loads'!C$587</f>
        <v>233.37687078007795</v>
      </c>
      <c r="W95" s="223">
        <f>'[18]DISCOM Sales incl Addl Loads'!$R587</f>
        <v>25.513529280890261</v>
      </c>
      <c r="X95" s="223">
        <f xml:space="preserve"> '[19]DISCOM Sales incl Addl Loads'!D$587</f>
        <v>67.905100000000004</v>
      </c>
      <c r="Y95" s="224">
        <f xml:space="preserve"> '[19]DISCOM Sales incl Addl Loads'!E$587</f>
        <v>0</v>
      </c>
      <c r="Z95" s="188"/>
      <c r="AA95" s="188"/>
      <c r="AB95" s="188"/>
      <c r="AC95" s="188"/>
    </row>
    <row r="96" spans="1:29" s="225" customFormat="1" ht="13">
      <c r="A96" s="251" t="s">
        <v>95</v>
      </c>
      <c r="B96" s="299">
        <f xml:space="preserve"> '[19]DISCOM Sales incl Addl Loads'!C$123</f>
        <v>135.27271367982769</v>
      </c>
      <c r="C96" s="264">
        <f>'[18]DISCOM Sales incl Addl Loads'!$R123</f>
        <v>156.04350244204986</v>
      </c>
      <c r="D96" s="264">
        <f xml:space="preserve"> '[19]DISCOM Sales incl Addl Loads'!D$123</f>
        <v>37.724000000000004</v>
      </c>
      <c r="E96" s="223">
        <f xml:space="preserve"> '[19]DISCOM Sales incl Addl Loads'!E$123</f>
        <v>0</v>
      </c>
      <c r="F96" s="311">
        <f xml:space="preserve"> '[19]DISCOM Sales incl Addl Loads'!C$216</f>
        <v>144.37015814911607</v>
      </c>
      <c r="G96" s="223">
        <f>'[18]DISCOM Sales incl Addl Loads'!$R216</f>
        <v>160.73686900772805</v>
      </c>
      <c r="H96" s="223">
        <f xml:space="preserve"> '[19]DISCOM Sales incl Addl Loads'!D$216</f>
        <v>37.724000000000004</v>
      </c>
      <c r="I96" s="223">
        <f xml:space="preserve"> '[19]DISCOM Sales incl Addl Loads'!E$216</f>
        <v>0</v>
      </c>
      <c r="J96" s="311">
        <f xml:space="preserve"> '[19]DISCOM Sales incl Addl Loads'!C$309</f>
        <v>154.39180387878341</v>
      </c>
      <c r="K96" s="223">
        <f>'[18]DISCOM Sales incl Addl Loads'!$R309</f>
        <v>165.6024458137189</v>
      </c>
      <c r="L96" s="223">
        <f xml:space="preserve"> '[19]DISCOM Sales incl Addl Loads'!D$309</f>
        <v>37.724000000000004</v>
      </c>
      <c r="M96" s="223">
        <f xml:space="preserve"> '[19]DISCOM Sales incl Addl Loads'!E$309</f>
        <v>0</v>
      </c>
      <c r="N96" s="311">
        <f xml:space="preserve"> '[19]DISCOM Sales incl Addl Loads'!C$402</f>
        <v>165.45105885489775</v>
      </c>
      <c r="O96" s="223">
        <f>'[18]DISCOM Sales incl Addl Loads'!$R402</f>
        <v>170.64758779033622</v>
      </c>
      <c r="P96" s="223">
        <f xml:space="preserve"> '[19]DISCOM Sales incl Addl Loads'!D$402</f>
        <v>37.724000000000004</v>
      </c>
      <c r="Q96" s="223">
        <f xml:space="preserve"> '[19]DISCOM Sales incl Addl Loads'!E$402</f>
        <v>0</v>
      </c>
      <c r="R96" s="311">
        <f xml:space="preserve"> '[19]DISCOM Sales incl Addl Loads'!C$495</f>
        <v>177.67743947916671</v>
      </c>
      <c r="S96" s="223">
        <f>'[18]DISCOM Sales incl Addl Loads'!$R495</f>
        <v>175.8799923564894</v>
      </c>
      <c r="T96" s="223">
        <f xml:space="preserve"> '[19]DISCOM Sales incl Addl Loads'!D$495</f>
        <v>37.724000000000004</v>
      </c>
      <c r="U96" s="223">
        <f xml:space="preserve"> '[19]DISCOM Sales incl Addl Loads'!E$495</f>
        <v>0</v>
      </c>
      <c r="V96" s="311">
        <f xml:space="preserve"> '[19]DISCOM Sales incl Addl Loads'!C$588</f>
        <v>191.21910383306317</v>
      </c>
      <c r="W96" s="223">
        <f>'[18]DISCOM Sales incl Addl Loads'!$R588</f>
        <v>181.30771603561982</v>
      </c>
      <c r="X96" s="223">
        <f xml:space="preserve"> '[19]DISCOM Sales incl Addl Loads'!D$588</f>
        <v>37.724000000000004</v>
      </c>
      <c r="Y96" s="224">
        <f xml:space="preserve"> '[19]DISCOM Sales incl Addl Loads'!E$588</f>
        <v>0</v>
      </c>
      <c r="Z96" s="188"/>
      <c r="AA96" s="188"/>
      <c r="AB96" s="188"/>
      <c r="AC96" s="188"/>
    </row>
    <row r="97" spans="1:29" s="225" customFormat="1" ht="13">
      <c r="A97" s="251" t="s">
        <v>39</v>
      </c>
      <c r="B97" s="298">
        <f xml:space="preserve"> '[19]DISCOM Sales incl Addl Loads'!C$124</f>
        <v>22</v>
      </c>
      <c r="C97" s="263">
        <f>'[18]DISCOM Sales incl Addl Loads'!$R124</f>
        <v>8.8457930628000003</v>
      </c>
      <c r="D97" s="263">
        <f xml:space="preserve"> '[19]DISCOM Sales incl Addl Loads'!D$124</f>
        <v>5.2050000000000001</v>
      </c>
      <c r="E97" s="223">
        <f xml:space="preserve"> '[19]DISCOM Sales incl Addl Loads'!E$124</f>
        <v>0</v>
      </c>
      <c r="F97" s="311">
        <f xml:space="preserve"> '[19]DISCOM Sales incl Addl Loads'!C$217</f>
        <v>24.440000000000005</v>
      </c>
      <c r="G97" s="223">
        <f>'[18]DISCOM Sales incl Addl Loads'!$R217</f>
        <v>9.0227089240559994</v>
      </c>
      <c r="H97" s="223">
        <f xml:space="preserve"> '[19]DISCOM Sales incl Addl Loads'!D$217</f>
        <v>5.2050000000000001</v>
      </c>
      <c r="I97" s="223">
        <f xml:space="preserve"> '[19]DISCOM Sales incl Addl Loads'!E$217</f>
        <v>0</v>
      </c>
      <c r="J97" s="311">
        <f xml:space="preserve"> '[19]DISCOM Sales incl Addl Loads'!C$310</f>
        <v>27.436000000000007</v>
      </c>
      <c r="K97" s="223">
        <f>'[18]DISCOM Sales incl Addl Loads'!$R310</f>
        <v>9.2031631025371183</v>
      </c>
      <c r="L97" s="223">
        <f xml:space="preserve"> '[19]DISCOM Sales incl Addl Loads'!D$310</f>
        <v>5.2050000000000001</v>
      </c>
      <c r="M97" s="223">
        <f xml:space="preserve"> '[19]DISCOM Sales incl Addl Loads'!E$310</f>
        <v>0</v>
      </c>
      <c r="N97" s="311">
        <f xml:space="preserve"> '[19]DISCOM Sales incl Addl Loads'!C$403</f>
        <v>31.137200000000011</v>
      </c>
      <c r="O97" s="223">
        <f>'[18]DISCOM Sales incl Addl Loads'!$R403</f>
        <v>9.387226364587864</v>
      </c>
      <c r="P97" s="223">
        <f xml:space="preserve"> '[19]DISCOM Sales incl Addl Loads'!D$403</f>
        <v>5.2050000000000001</v>
      </c>
      <c r="Q97" s="223">
        <f xml:space="preserve"> '[19]DISCOM Sales incl Addl Loads'!E$403</f>
        <v>0</v>
      </c>
      <c r="R97" s="311">
        <f xml:space="preserve"> '[19]DISCOM Sales incl Addl Loads'!C$496</f>
        <v>35.735800000000012</v>
      </c>
      <c r="S97" s="223">
        <f>'[18]DISCOM Sales incl Addl Loads'!$R496</f>
        <v>9.5749708918796195</v>
      </c>
      <c r="T97" s="223">
        <f xml:space="preserve"> '[19]DISCOM Sales incl Addl Loads'!D$496</f>
        <v>5.2050000000000001</v>
      </c>
      <c r="U97" s="223">
        <f xml:space="preserve"> '[19]DISCOM Sales incl Addl Loads'!E$496</f>
        <v>0</v>
      </c>
      <c r="V97" s="311">
        <f xml:space="preserve"> '[19]DISCOM Sales incl Addl Loads'!C$589</f>
        <v>41.479724000000019</v>
      </c>
      <c r="W97" s="223">
        <f>'[18]DISCOM Sales incl Addl Loads'!$R589</f>
        <v>9.7664703097172119</v>
      </c>
      <c r="X97" s="223">
        <f xml:space="preserve"> '[19]DISCOM Sales incl Addl Loads'!D$589</f>
        <v>5.2050000000000001</v>
      </c>
      <c r="Y97" s="224">
        <f xml:space="preserve"> '[19]DISCOM Sales incl Addl Loads'!E$589</f>
        <v>0</v>
      </c>
      <c r="Z97" s="188"/>
      <c r="AA97" s="188"/>
      <c r="AB97" s="188"/>
      <c r="AC97" s="188"/>
    </row>
    <row r="98" spans="1:29" s="225" customFormat="1" ht="13">
      <c r="A98" s="252" t="s">
        <v>49</v>
      </c>
      <c r="B98" s="300">
        <f xml:space="preserve"> '[19]DISCOM Sales incl Addl Loads'!C$125</f>
        <v>50.221404708847281</v>
      </c>
      <c r="C98" s="263">
        <f>'[18]DISCOM Sales incl Addl Loads'!$R125</f>
        <v>29.049928360625433</v>
      </c>
      <c r="D98" s="263">
        <f xml:space="preserve"> '[19]DISCOM Sales incl Addl Loads'!D$125</f>
        <v>16.384159553369997</v>
      </c>
      <c r="E98" s="223">
        <f xml:space="preserve"> '[19]DISCOM Sales incl Addl Loads'!E$125</f>
        <v>0</v>
      </c>
      <c r="F98" s="311">
        <f xml:space="preserve"> '[19]DISCOM Sales incl Addl Loads'!C$218</f>
        <v>55.445714285714288</v>
      </c>
      <c r="G98" s="223">
        <f>'[18]DISCOM Sales incl Addl Loads'!$R218</f>
        <v>29.891432640249256</v>
      </c>
      <c r="H98" s="223">
        <f xml:space="preserve"> '[19]DISCOM Sales incl Addl Loads'!D$218</f>
        <v>17.31244778927697</v>
      </c>
      <c r="I98" s="223">
        <f xml:space="preserve"> '[19]DISCOM Sales incl Addl Loads'!E$218</f>
        <v>0</v>
      </c>
      <c r="J98" s="311">
        <f xml:space="preserve"> '[19]DISCOM Sales incl Addl Loads'!C$311</f>
        <v>62.071891095825478</v>
      </c>
      <c r="K98" s="223">
        <f>'[18]DISCOM Sales incl Addl Loads'!$R311</f>
        <v>30.763063552946122</v>
      </c>
      <c r="L98" s="223">
        <f xml:space="preserve"> '[19]DISCOM Sales incl Addl Loads'!D$311</f>
        <v>18.299125355222486</v>
      </c>
      <c r="M98" s="223">
        <f xml:space="preserve"> '[19]DISCOM Sales incl Addl Loads'!E$311</f>
        <v>0</v>
      </c>
      <c r="N98" s="311">
        <f xml:space="preserve"> '[19]DISCOM Sales incl Addl Loads'!C$404</f>
        <v>70.688702040816338</v>
      </c>
      <c r="O98" s="226">
        <f>'[18]DISCOM Sales incl Addl Loads'!$R404</f>
        <v>31.666088458751524</v>
      </c>
      <c r="P98" s="223">
        <f xml:space="preserve"> '[19]DISCOM Sales incl Addl Loads'!D$404</f>
        <v>19.347864940065985</v>
      </c>
      <c r="Q98" s="223">
        <f xml:space="preserve"> '[19]DISCOM Sales incl Addl Loads'!E$404</f>
        <v>0</v>
      </c>
      <c r="R98" s="311">
        <f xml:space="preserve"> '[19]DISCOM Sales incl Addl Loads'!C$497</f>
        <v>82.168692680943394</v>
      </c>
      <c r="S98" s="223">
        <f>'[18]DISCOM Sales incl Addl Loads'!$R497</f>
        <v>32.60183330627035</v>
      </c>
      <c r="T98" s="223">
        <f xml:space="preserve"> '[19]DISCOM Sales incl Addl Loads'!D$497</f>
        <v>20.46257024479613</v>
      </c>
      <c r="U98" s="223">
        <f xml:space="preserve"> '[19]DISCOM Sales incl Addl Loads'!E$497</f>
        <v>0</v>
      </c>
      <c r="V98" s="311">
        <f xml:space="preserve"> '[19]DISCOM Sales incl Addl Loads'!C$590</f>
        <v>97.809058332361545</v>
      </c>
      <c r="W98" s="223">
        <f>'[18]DISCOM Sales incl Addl Loads'!$R590</f>
        <v>33.571685466516747</v>
      </c>
      <c r="X98" s="223">
        <f xml:space="preserve"> '[19]DISCOM Sales incl Addl Loads'!D$590</f>
        <v>21.647390513193809</v>
      </c>
      <c r="Y98" s="224">
        <f xml:space="preserve"> '[19]DISCOM Sales incl Addl Loads'!E$590</f>
        <v>0</v>
      </c>
      <c r="Z98" s="188"/>
      <c r="AA98" s="188"/>
      <c r="AB98" s="188"/>
      <c r="AC98" s="188"/>
    </row>
    <row r="99" spans="1:29" s="225" customFormat="1" ht="13">
      <c r="A99" s="252" t="s">
        <v>99</v>
      </c>
      <c r="B99" s="298">
        <f xml:space="preserve"> '[19]DISCOM Sales incl Addl Loads'!C$126</f>
        <v>84.724637681159422</v>
      </c>
      <c r="C99" s="263">
        <f>'[18]DISCOM Sales incl Addl Loads'!$R126</f>
        <v>987.14568741705466</v>
      </c>
      <c r="D99" s="263">
        <f xml:space="preserve"> '[19]DISCOM Sales incl Addl Loads'!D$126</f>
        <v>274.21268091827795</v>
      </c>
      <c r="E99" s="223">
        <f xml:space="preserve"> '[19]DISCOM Sales incl Addl Loads'!E$126</f>
        <v>0</v>
      </c>
      <c r="F99" s="311">
        <f xml:space="preserve"> '[19]DISCOM Sales incl Addl Loads'!C$219</f>
        <v>90.864104179794168</v>
      </c>
      <c r="G99" s="223">
        <f>'[18]DISCOM Sales incl Addl Loads'!$R219</f>
        <v>1030.6692381460587</v>
      </c>
      <c r="H99" s="223">
        <f xml:space="preserve"> '[19]DISCOM Sales incl Addl Loads'!D$219</f>
        <v>309.81034598342137</v>
      </c>
      <c r="I99" s="223">
        <f xml:space="preserve"> '[19]DISCOM Sales incl Addl Loads'!E$219</f>
        <v>0</v>
      </c>
      <c r="J99" s="311">
        <f xml:space="preserve"> '[19]DISCOM Sales incl Addl Loads'!C$312</f>
        <v>97.448459555141582</v>
      </c>
      <c r="K99" s="223">
        <f>'[18]DISCOM Sales incl Addl Loads'!$R312</f>
        <v>1076.1117553378717</v>
      </c>
      <c r="L99" s="223">
        <f xml:space="preserve"> '[19]DISCOM Sales incl Addl Loads'!D$312</f>
        <v>350.02921876896119</v>
      </c>
      <c r="M99" s="223">
        <f xml:space="preserve"> '[19]DISCOM Sales incl Addl Loads'!E$312</f>
        <v>0</v>
      </c>
      <c r="N99" s="311">
        <f xml:space="preserve"> '[19]DISCOM Sales incl Addl Loads'!C$405</f>
        <v>104.50994213160112</v>
      </c>
      <c r="O99" s="223">
        <f>'[18]DISCOM Sales incl Addl Loads'!$R405</f>
        <v>1123.557846801915</v>
      </c>
      <c r="P99" s="223">
        <f xml:space="preserve"> '[19]DISCOM Sales incl Addl Loads'!D$405</f>
        <v>395.46921392536586</v>
      </c>
      <c r="Q99" s="223">
        <f xml:space="preserve"> '[19]DISCOM Sales incl Addl Loads'!E$405</f>
        <v>0</v>
      </c>
      <c r="R99" s="311">
        <f xml:space="preserve"> '[19]DISCOM Sales incl Addl Loads'!C$498</f>
        <v>112.08312634403599</v>
      </c>
      <c r="S99" s="223">
        <f>'[18]DISCOM Sales incl Addl Loads'!$R498</f>
        <v>1173.0958507314137</v>
      </c>
      <c r="T99" s="223">
        <f xml:space="preserve"> '[19]DISCOM Sales incl Addl Loads'!D$498</f>
        <v>446.8081256552951</v>
      </c>
      <c r="U99" s="223">
        <f xml:space="preserve"> '[19]DISCOM Sales incl Addl Loads'!E$498</f>
        <v>0</v>
      </c>
      <c r="V99" s="311">
        <f xml:space="preserve"> '[19]DISCOM Sales incl Addl Loads'!C$591</f>
        <v>120.20509202114006</v>
      </c>
      <c r="W99" s="223">
        <f>'[18]DISCOM Sales incl Addl Loads'!$R591</f>
        <v>1224.8180001771436</v>
      </c>
      <c r="X99" s="223">
        <f xml:space="preserve"> '[19]DISCOM Sales incl Addl Loads'!D$591</f>
        <v>504.81173785950926</v>
      </c>
      <c r="Y99" s="224">
        <f xml:space="preserve"> '[19]DISCOM Sales incl Addl Loads'!E$591</f>
        <v>0</v>
      </c>
      <c r="Z99" s="188"/>
      <c r="AA99" s="188"/>
      <c r="AB99" s="188"/>
      <c r="AC99" s="188"/>
    </row>
    <row r="100" spans="1:29">
      <c r="A100" s="249" t="s">
        <v>17</v>
      </c>
      <c r="B100" s="294">
        <f>SUM(B101,B116,B121,B126:B130,B115)</f>
        <v>132</v>
      </c>
      <c r="C100" s="214">
        <f t="shared" ref="C100:Y100" si="117">SUM(C101,C116,C121,C126:C130,C115)</f>
        <v>660.10284474852187</v>
      </c>
      <c r="D100" s="214">
        <f t="shared" si="117"/>
        <v>231.44864999999999</v>
      </c>
      <c r="E100" s="214">
        <f t="shared" si="117"/>
        <v>0</v>
      </c>
      <c r="F100" s="294">
        <f t="shared" si="117"/>
        <v>132</v>
      </c>
      <c r="G100" s="214">
        <f t="shared" si="117"/>
        <v>781.62310324264615</v>
      </c>
      <c r="H100" s="214">
        <f t="shared" si="117"/>
        <v>231.44864999999999</v>
      </c>
      <c r="I100" s="214">
        <f t="shared" si="117"/>
        <v>0</v>
      </c>
      <c r="J100" s="316">
        <f t="shared" si="117"/>
        <v>132</v>
      </c>
      <c r="K100" s="214">
        <f t="shared" si="117"/>
        <v>795.01854681437476</v>
      </c>
      <c r="L100" s="214">
        <f t="shared" si="117"/>
        <v>231.44864999999999</v>
      </c>
      <c r="M100" s="214">
        <f t="shared" si="117"/>
        <v>0</v>
      </c>
      <c r="N100" s="316">
        <f t="shared" si="117"/>
        <v>132</v>
      </c>
      <c r="O100" s="214">
        <f t="shared" si="117"/>
        <v>808.77889386404127</v>
      </c>
      <c r="P100" s="214">
        <f t="shared" si="117"/>
        <v>231.44864999999999</v>
      </c>
      <c r="Q100" s="214">
        <f t="shared" si="117"/>
        <v>0</v>
      </c>
      <c r="R100" s="316">
        <f t="shared" si="117"/>
        <v>132</v>
      </c>
      <c r="S100" s="214">
        <f t="shared" si="117"/>
        <v>822.91600442641027</v>
      </c>
      <c r="T100" s="214">
        <f t="shared" si="117"/>
        <v>231.44864999999999</v>
      </c>
      <c r="U100" s="214">
        <f t="shared" si="117"/>
        <v>0</v>
      </c>
      <c r="V100" s="316">
        <f t="shared" si="117"/>
        <v>132</v>
      </c>
      <c r="W100" s="214">
        <f t="shared" si="117"/>
        <v>837.4421951260282</v>
      </c>
      <c r="X100" s="214">
        <f t="shared" si="117"/>
        <v>231.44864999999999</v>
      </c>
      <c r="Y100" s="218">
        <f t="shared" si="117"/>
        <v>0</v>
      </c>
    </row>
    <row r="101" spans="1:29" s="130" customFormat="1" ht="13">
      <c r="A101" s="199" t="s">
        <v>172</v>
      </c>
      <c r="B101" s="301">
        <f>'[18]DISCOM Sales incl Addl Loads'!$C135</f>
        <v>46</v>
      </c>
      <c r="C101" s="265">
        <f>'[18]DISCOM Sales incl Addl Loads'!$R135</f>
        <v>261.35190307944652</v>
      </c>
      <c r="D101" s="265">
        <f>'[18]DISCOM Sales incl Addl Loads'!$D135</f>
        <v>61.746000000000002</v>
      </c>
      <c r="E101" s="215">
        <f>'[18]DISCOM Sales incl Addl Loads'!$E135</f>
        <v>0</v>
      </c>
      <c r="F101" s="312">
        <f>'[18]DISCOM Sales incl Addl Loads'!$C228</f>
        <v>46</v>
      </c>
      <c r="G101" s="215">
        <f>'[18]DISCOM Sales incl Addl Loads'!$R228</f>
        <v>374.45519882261846</v>
      </c>
      <c r="H101" s="215">
        <f>'[18]DISCOM Sales incl Addl Loads'!$D228</f>
        <v>61.746000000000002</v>
      </c>
      <c r="I101" s="215">
        <f>'[18]DISCOM Sales incl Addl Loads'!$E228</f>
        <v>0</v>
      </c>
      <c r="J101" s="312">
        <f>'[18]DISCOM Sales incl Addl Loads'!$C321</f>
        <v>46</v>
      </c>
      <c r="K101" s="215">
        <f>'[18]DISCOM Sales incl Addl Loads'!$R321</f>
        <v>379.25063280154268</v>
      </c>
      <c r="L101" s="215">
        <f>'[18]DISCOM Sales incl Addl Loads'!$D321</f>
        <v>61.746000000000002</v>
      </c>
      <c r="M101" s="215">
        <f>'[18]DISCOM Sales incl Addl Loads'!$E321</f>
        <v>0</v>
      </c>
      <c r="N101" s="312">
        <f>'[18]DISCOM Sales incl Addl Loads'!$C414</f>
        <v>46</v>
      </c>
      <c r="O101" s="215">
        <f>'[18]DISCOM Sales incl Addl Loads'!$R414</f>
        <v>384.2237976290719</v>
      </c>
      <c r="P101" s="215">
        <f>'[18]DISCOM Sales incl Addl Loads'!$D414</f>
        <v>61.746000000000002</v>
      </c>
      <c r="Q101" s="215">
        <f>'[18]DISCOM Sales incl Addl Loads'!$E414</f>
        <v>0</v>
      </c>
      <c r="R101" s="312">
        <f>'[18]DISCOM Sales incl Addl Loads'!$C507</f>
        <v>46</v>
      </c>
      <c r="S101" s="215">
        <f>'[18]DISCOM Sales incl Addl Loads'!$R507</f>
        <v>389.38233006697516</v>
      </c>
      <c r="T101" s="215">
        <f>'[18]DISCOM Sales incl Addl Loads'!$D507</f>
        <v>61.746000000000002</v>
      </c>
      <c r="U101" s="215">
        <f>'[18]DISCOM Sales incl Addl Loads'!$E507</f>
        <v>0</v>
      </c>
      <c r="V101" s="312">
        <f>'[18]DISCOM Sales incl Addl Loads'!$C600</f>
        <v>46</v>
      </c>
      <c r="W101" s="215">
        <f>'[18]DISCOM Sales incl Addl Loads'!$R600</f>
        <v>394.73422353607009</v>
      </c>
      <c r="X101" s="215">
        <f>'[18]DISCOM Sales incl Addl Loads'!$D600</f>
        <v>61.746000000000002</v>
      </c>
      <c r="Y101" s="220">
        <f>'[18]DISCOM Sales incl Addl Loads'!$E600</f>
        <v>0</v>
      </c>
      <c r="Z101" s="134">
        <v>0.37313432835820898</v>
      </c>
      <c r="AA101" s="134">
        <v>0.29546412748834716</v>
      </c>
      <c r="AB101" s="134">
        <v>0.30571319421636234</v>
      </c>
      <c r="AC101" s="134"/>
    </row>
    <row r="102" spans="1:29" s="193" customFormat="1">
      <c r="A102" s="191" t="s">
        <v>160</v>
      </c>
      <c r="B102" s="296">
        <f>B$101*$Z102</f>
        <v>46</v>
      </c>
      <c r="C102" s="212">
        <f>C$101*$AA102</f>
        <v>261.35190307944652</v>
      </c>
      <c r="D102" s="212">
        <f>D$101*$AB102</f>
        <v>61.746000000000002</v>
      </c>
      <c r="E102" s="212">
        <f>E$101*$AC102</f>
        <v>0</v>
      </c>
      <c r="F102" s="296">
        <f>F$101*$Z102</f>
        <v>46</v>
      </c>
      <c r="G102" s="212">
        <f>G$101*$AA102</f>
        <v>374.45519882261846</v>
      </c>
      <c r="H102" s="212">
        <f>H$101*$AB102</f>
        <v>61.746000000000002</v>
      </c>
      <c r="I102" s="212">
        <f>I$101*$AC102</f>
        <v>0</v>
      </c>
      <c r="J102" s="296">
        <f>J$101*$Z102</f>
        <v>46</v>
      </c>
      <c r="K102" s="212">
        <f>K$101*$AA102</f>
        <v>379.25063280154268</v>
      </c>
      <c r="L102" s="212">
        <f>L$101*$AB102</f>
        <v>61.746000000000002</v>
      </c>
      <c r="M102" s="212">
        <f>M$101*$AC102</f>
        <v>0</v>
      </c>
      <c r="N102" s="296">
        <f>N$101*$Z102</f>
        <v>46</v>
      </c>
      <c r="O102" s="212">
        <f>O$101*$AA102</f>
        <v>384.2237976290719</v>
      </c>
      <c r="P102" s="212">
        <f>P$101*$AB102</f>
        <v>61.746000000000002</v>
      </c>
      <c r="Q102" s="212">
        <f>Q$101*$AC102</f>
        <v>0</v>
      </c>
      <c r="R102" s="296">
        <f>R$101*$Z102</f>
        <v>46</v>
      </c>
      <c r="S102" s="212">
        <f>S$101*$AA102</f>
        <v>389.38233006697516</v>
      </c>
      <c r="T102" s="212">
        <f>T$101*$AB102</f>
        <v>61.746000000000002</v>
      </c>
      <c r="U102" s="212">
        <f>U$101*$AC102</f>
        <v>0</v>
      </c>
      <c r="V102" s="296">
        <f>V$101*$Z102</f>
        <v>46</v>
      </c>
      <c r="W102" s="212">
        <f>W$101*$AA102</f>
        <v>394.73422353607009</v>
      </c>
      <c r="X102" s="212">
        <f>X$101*$AB102</f>
        <v>61.746000000000002</v>
      </c>
      <c r="Y102" s="202">
        <f>Y$101*$AC102</f>
        <v>0</v>
      </c>
      <c r="Z102" s="200">
        <v>1</v>
      </c>
      <c r="AA102" s="200">
        <v>1</v>
      </c>
      <c r="AB102" s="200">
        <v>1</v>
      </c>
      <c r="AC102" s="200"/>
    </row>
    <row r="103" spans="1:29" s="193" customFormat="1">
      <c r="A103" s="194" t="s">
        <v>161</v>
      </c>
      <c r="B103" s="297">
        <f>B$102*$Z103</f>
        <v>46</v>
      </c>
      <c r="C103" s="205">
        <f t="shared" ref="C103:C109" si="118">C$102*$AA103</f>
        <v>44.051610881649204</v>
      </c>
      <c r="D103" s="205">
        <f>D$102*$AB103</f>
        <v>61.746000000000002</v>
      </c>
      <c r="E103" s="205">
        <f>IFERROR(E$102*$AC103,0)</f>
        <v>0</v>
      </c>
      <c r="F103" s="297">
        <f>F$102*$Z103</f>
        <v>46</v>
      </c>
      <c r="G103" s="205">
        <f t="shared" ref="G103:G109" si="119">G$102*$AA103</f>
        <v>63.115494920005496</v>
      </c>
      <c r="H103" s="205">
        <f>H$102*$AB103</f>
        <v>61.746000000000002</v>
      </c>
      <c r="I103" s="205">
        <f>IFERROR(I$102*$AC103,0)</f>
        <v>0</v>
      </c>
      <c r="J103" s="297">
        <f>J$102*$Z103</f>
        <v>46</v>
      </c>
      <c r="K103" s="205">
        <f t="shared" ref="K103:K109" si="120">K$102*$AA103</f>
        <v>63.923779034868026</v>
      </c>
      <c r="L103" s="205">
        <f>L$102*$AB103</f>
        <v>61.746000000000002</v>
      </c>
      <c r="M103" s="205">
        <f>IFERROR(M$102*$AC103,0)</f>
        <v>0</v>
      </c>
      <c r="N103" s="297">
        <f>N$102*$Z103</f>
        <v>46</v>
      </c>
      <c r="O103" s="205">
        <f t="shared" ref="O103:O109" si="121">O$102*$AA103</f>
        <v>64.762020192675962</v>
      </c>
      <c r="P103" s="205">
        <f>P$102*$AB103</f>
        <v>61.746000000000002</v>
      </c>
      <c r="Q103" s="205">
        <f>IFERROR(Q$102*$AC103,0)</f>
        <v>0</v>
      </c>
      <c r="R103" s="297">
        <f>R$102*$Z103</f>
        <v>46</v>
      </c>
      <c r="S103" s="205">
        <f t="shared" ref="S103:S109" si="122">S$102*$AA103</f>
        <v>65.631505591471011</v>
      </c>
      <c r="T103" s="205">
        <f>T$102*$AB103</f>
        <v>61.746000000000002</v>
      </c>
      <c r="U103" s="205">
        <f>IFERROR(U$102*$AC103,0)</f>
        <v>0</v>
      </c>
      <c r="V103" s="297">
        <f>V$102*$Z103</f>
        <v>46</v>
      </c>
      <c r="W103" s="205">
        <f t="shared" ref="W103:W109" si="123">W$102*$AA103</f>
        <v>66.533582545197817</v>
      </c>
      <c r="X103" s="205">
        <f>X$102*$AB103</f>
        <v>61.746000000000002</v>
      </c>
      <c r="Y103" s="190">
        <f>IFERROR(Y$102*$AC103,0)</f>
        <v>0</v>
      </c>
      <c r="Z103" s="200">
        <v>1</v>
      </c>
      <c r="AA103" s="200">
        <v>0.16855286057839902</v>
      </c>
      <c r="AB103" s="200">
        <v>1</v>
      </c>
      <c r="AC103" s="200"/>
    </row>
    <row r="104" spans="1:29" s="193" customFormat="1">
      <c r="A104" s="194" t="s">
        <v>163</v>
      </c>
      <c r="B104" s="297">
        <f t="shared" ref="B104:B109" si="124">B$102*$Z104</f>
        <v>0</v>
      </c>
      <c r="C104" s="205">
        <f t="shared" si="118"/>
        <v>0</v>
      </c>
      <c r="D104" s="205">
        <f t="shared" ref="D104:D109" si="125">D$102*$AB104</f>
        <v>0</v>
      </c>
      <c r="E104" s="205">
        <f t="shared" ref="E104:E109" si="126">IFERROR(E$102*$AC104,0)</f>
        <v>0</v>
      </c>
      <c r="F104" s="297">
        <f t="shared" ref="F104:F109" si="127">F$102*$Z104</f>
        <v>0</v>
      </c>
      <c r="G104" s="205">
        <f t="shared" si="119"/>
        <v>0</v>
      </c>
      <c r="H104" s="205">
        <f t="shared" ref="H104:H109" si="128">H$102*$AB104</f>
        <v>0</v>
      </c>
      <c r="I104" s="205">
        <f t="shared" ref="I104:I109" si="129">IFERROR(I$102*$AC104,0)</f>
        <v>0</v>
      </c>
      <c r="J104" s="297">
        <f t="shared" ref="J104:J109" si="130">J$102*$Z104</f>
        <v>0</v>
      </c>
      <c r="K104" s="205">
        <f t="shared" si="120"/>
        <v>0</v>
      </c>
      <c r="L104" s="205">
        <f t="shared" ref="L104:L109" si="131">L$102*$AB104</f>
        <v>0</v>
      </c>
      <c r="M104" s="205">
        <f t="shared" ref="M104:M109" si="132">IFERROR(M$102*$AC104,0)</f>
        <v>0</v>
      </c>
      <c r="N104" s="297">
        <f t="shared" ref="N104:N109" si="133">N$102*$Z104</f>
        <v>0</v>
      </c>
      <c r="O104" s="205">
        <f t="shared" si="121"/>
        <v>0</v>
      </c>
      <c r="P104" s="205">
        <f t="shared" ref="P104:P109" si="134">P$102*$AB104</f>
        <v>0</v>
      </c>
      <c r="Q104" s="205">
        <f t="shared" ref="Q104:Q109" si="135">IFERROR(Q$102*$AC104,0)</f>
        <v>0</v>
      </c>
      <c r="R104" s="297">
        <f t="shared" ref="R104:R109" si="136">R$102*$Z104</f>
        <v>0</v>
      </c>
      <c r="S104" s="205">
        <f t="shared" si="122"/>
        <v>0</v>
      </c>
      <c r="T104" s="205">
        <f t="shared" ref="T104:T109" si="137">T$102*$AB104</f>
        <v>0</v>
      </c>
      <c r="U104" s="205">
        <f t="shared" ref="U104:U109" si="138">IFERROR(U$102*$AC104,0)</f>
        <v>0</v>
      </c>
      <c r="V104" s="297">
        <f t="shared" ref="V104:V109" si="139">V$102*$Z104</f>
        <v>0</v>
      </c>
      <c r="W104" s="205">
        <f t="shared" si="123"/>
        <v>0</v>
      </c>
      <c r="X104" s="205">
        <f t="shared" ref="X104:X109" si="140">X$102*$AB104</f>
        <v>0</v>
      </c>
      <c r="Y104" s="190">
        <f t="shared" ref="Y104:Y109" si="141">IFERROR(Y$102*$AC104,0)</f>
        <v>0</v>
      </c>
      <c r="Z104" s="200">
        <v>0</v>
      </c>
      <c r="AA104" s="200">
        <v>0</v>
      </c>
      <c r="AB104" s="200">
        <v>0</v>
      </c>
      <c r="AC104" s="200"/>
    </row>
    <row r="105" spans="1:29" s="193" customFormat="1">
      <c r="A105" s="194" t="s">
        <v>164</v>
      </c>
      <c r="B105" s="297">
        <f t="shared" si="124"/>
        <v>0</v>
      </c>
      <c r="C105" s="205">
        <f t="shared" si="118"/>
        <v>0</v>
      </c>
      <c r="D105" s="205">
        <f t="shared" si="125"/>
        <v>0</v>
      </c>
      <c r="E105" s="205">
        <f t="shared" si="126"/>
        <v>0</v>
      </c>
      <c r="F105" s="297">
        <f t="shared" si="127"/>
        <v>0</v>
      </c>
      <c r="G105" s="205">
        <f t="shared" si="119"/>
        <v>0</v>
      </c>
      <c r="H105" s="205">
        <f t="shared" si="128"/>
        <v>0</v>
      </c>
      <c r="I105" s="205">
        <f t="shared" si="129"/>
        <v>0</v>
      </c>
      <c r="J105" s="297">
        <f t="shared" si="130"/>
        <v>0</v>
      </c>
      <c r="K105" s="205">
        <f t="shared" si="120"/>
        <v>0</v>
      </c>
      <c r="L105" s="205">
        <f t="shared" si="131"/>
        <v>0</v>
      </c>
      <c r="M105" s="205">
        <f t="shared" si="132"/>
        <v>0</v>
      </c>
      <c r="N105" s="297">
        <f t="shared" si="133"/>
        <v>0</v>
      </c>
      <c r="O105" s="205">
        <f t="shared" si="121"/>
        <v>0</v>
      </c>
      <c r="P105" s="205">
        <f t="shared" si="134"/>
        <v>0</v>
      </c>
      <c r="Q105" s="205">
        <f t="shared" si="135"/>
        <v>0</v>
      </c>
      <c r="R105" s="297">
        <f t="shared" si="136"/>
        <v>0</v>
      </c>
      <c r="S105" s="205">
        <f t="shared" si="122"/>
        <v>0</v>
      </c>
      <c r="T105" s="205">
        <f t="shared" si="137"/>
        <v>0</v>
      </c>
      <c r="U105" s="205">
        <f t="shared" si="138"/>
        <v>0</v>
      </c>
      <c r="V105" s="297">
        <f t="shared" si="139"/>
        <v>0</v>
      </c>
      <c r="W105" s="205">
        <f t="shared" si="123"/>
        <v>0</v>
      </c>
      <c r="X105" s="205">
        <f t="shared" si="140"/>
        <v>0</v>
      </c>
      <c r="Y105" s="190">
        <f t="shared" si="141"/>
        <v>0</v>
      </c>
      <c r="Z105" s="200">
        <v>0</v>
      </c>
      <c r="AA105" s="200">
        <v>0</v>
      </c>
      <c r="AB105" s="200">
        <v>0</v>
      </c>
      <c r="AC105" s="200"/>
    </row>
    <row r="106" spans="1:29" s="193" customFormat="1">
      <c r="A106" s="194" t="s">
        <v>165</v>
      </c>
      <c r="B106" s="297">
        <f t="shared" si="124"/>
        <v>0</v>
      </c>
      <c r="C106" s="205">
        <f t="shared" si="118"/>
        <v>0</v>
      </c>
      <c r="D106" s="205">
        <f t="shared" si="125"/>
        <v>0</v>
      </c>
      <c r="E106" s="205">
        <f t="shared" si="126"/>
        <v>0</v>
      </c>
      <c r="F106" s="297">
        <f t="shared" si="127"/>
        <v>0</v>
      </c>
      <c r="G106" s="205">
        <f t="shared" si="119"/>
        <v>0</v>
      </c>
      <c r="H106" s="205">
        <f t="shared" si="128"/>
        <v>0</v>
      </c>
      <c r="I106" s="205">
        <f t="shared" si="129"/>
        <v>0</v>
      </c>
      <c r="J106" s="297">
        <f t="shared" si="130"/>
        <v>0</v>
      </c>
      <c r="K106" s="205">
        <f t="shared" si="120"/>
        <v>0</v>
      </c>
      <c r="L106" s="205">
        <f t="shared" si="131"/>
        <v>0</v>
      </c>
      <c r="M106" s="205">
        <f t="shared" si="132"/>
        <v>0</v>
      </c>
      <c r="N106" s="297">
        <f t="shared" si="133"/>
        <v>0</v>
      </c>
      <c r="O106" s="205">
        <f t="shared" si="121"/>
        <v>0</v>
      </c>
      <c r="P106" s="205">
        <f t="shared" si="134"/>
        <v>0</v>
      </c>
      <c r="Q106" s="205">
        <f t="shared" si="135"/>
        <v>0</v>
      </c>
      <c r="R106" s="297">
        <f t="shared" si="136"/>
        <v>0</v>
      </c>
      <c r="S106" s="205">
        <f t="shared" si="122"/>
        <v>0</v>
      </c>
      <c r="T106" s="205">
        <f t="shared" si="137"/>
        <v>0</v>
      </c>
      <c r="U106" s="205">
        <f t="shared" si="138"/>
        <v>0</v>
      </c>
      <c r="V106" s="297">
        <f t="shared" si="139"/>
        <v>0</v>
      </c>
      <c r="W106" s="205">
        <f t="shared" si="123"/>
        <v>0</v>
      </c>
      <c r="X106" s="205">
        <f t="shared" si="140"/>
        <v>0</v>
      </c>
      <c r="Y106" s="190">
        <f t="shared" si="141"/>
        <v>0</v>
      </c>
      <c r="Z106" s="200">
        <v>0</v>
      </c>
      <c r="AA106" s="200">
        <v>0</v>
      </c>
      <c r="AB106" s="200">
        <v>0</v>
      </c>
      <c r="AC106" s="200"/>
    </row>
    <row r="107" spans="1:29" s="193" customFormat="1">
      <c r="A107" s="196" t="s">
        <v>153</v>
      </c>
      <c r="B107" s="297">
        <f t="shared" si="124"/>
        <v>0</v>
      </c>
      <c r="C107" s="205">
        <f t="shared" si="118"/>
        <v>59.264406331123283</v>
      </c>
      <c r="D107" s="205">
        <f t="shared" si="125"/>
        <v>0</v>
      </c>
      <c r="E107" s="205">
        <f t="shared" si="126"/>
        <v>0</v>
      </c>
      <c r="F107" s="297">
        <f t="shared" si="127"/>
        <v>0</v>
      </c>
      <c r="G107" s="205">
        <f t="shared" si="119"/>
        <v>84.911817340313263</v>
      </c>
      <c r="H107" s="205">
        <f t="shared" si="128"/>
        <v>0</v>
      </c>
      <c r="I107" s="205">
        <f t="shared" si="129"/>
        <v>0</v>
      </c>
      <c r="J107" s="297">
        <f t="shared" si="130"/>
        <v>0</v>
      </c>
      <c r="K107" s="205">
        <f t="shared" si="120"/>
        <v>85.999234514293619</v>
      </c>
      <c r="L107" s="205">
        <f t="shared" si="131"/>
        <v>0</v>
      </c>
      <c r="M107" s="205">
        <f t="shared" si="132"/>
        <v>0</v>
      </c>
      <c r="N107" s="297">
        <f t="shared" si="133"/>
        <v>0</v>
      </c>
      <c r="O107" s="205">
        <f t="shared" si="121"/>
        <v>87.126954104691052</v>
      </c>
      <c r="P107" s="205">
        <f t="shared" si="134"/>
        <v>0</v>
      </c>
      <c r="Q107" s="205">
        <f t="shared" si="135"/>
        <v>0</v>
      </c>
      <c r="R107" s="297">
        <f t="shared" si="136"/>
        <v>0</v>
      </c>
      <c r="S107" s="205">
        <f t="shared" si="122"/>
        <v>88.29670783087397</v>
      </c>
      <c r="T107" s="205">
        <f t="shared" si="137"/>
        <v>0</v>
      </c>
      <c r="U107" s="205">
        <f t="shared" si="138"/>
        <v>0</v>
      </c>
      <c r="V107" s="297">
        <f t="shared" si="139"/>
        <v>0</v>
      </c>
      <c r="W107" s="205">
        <f t="shared" si="123"/>
        <v>89.510308288556161</v>
      </c>
      <c r="X107" s="205">
        <f t="shared" si="140"/>
        <v>0</v>
      </c>
      <c r="Y107" s="190">
        <f t="shared" si="141"/>
        <v>0</v>
      </c>
      <c r="Z107" s="200">
        <v>0</v>
      </c>
      <c r="AA107" s="200">
        <v>0.22676095193042431</v>
      </c>
      <c r="AB107" s="200">
        <v>0</v>
      </c>
      <c r="AC107" s="200"/>
    </row>
    <row r="108" spans="1:29" s="193" customFormat="1">
      <c r="A108" s="196" t="s">
        <v>154</v>
      </c>
      <c r="B108" s="297">
        <f t="shared" si="124"/>
        <v>0</v>
      </c>
      <c r="C108" s="205">
        <f t="shared" si="118"/>
        <v>45.686921787029959</v>
      </c>
      <c r="D108" s="205">
        <f t="shared" si="125"/>
        <v>0</v>
      </c>
      <c r="E108" s="205">
        <f t="shared" si="126"/>
        <v>0</v>
      </c>
      <c r="F108" s="297">
        <f t="shared" si="127"/>
        <v>0</v>
      </c>
      <c r="G108" s="205">
        <f t="shared" si="119"/>
        <v>65.458507015941919</v>
      </c>
      <c r="H108" s="205">
        <f t="shared" si="128"/>
        <v>0</v>
      </c>
      <c r="I108" s="205">
        <f t="shared" si="129"/>
        <v>0</v>
      </c>
      <c r="J108" s="297">
        <f t="shared" si="130"/>
        <v>0</v>
      </c>
      <c r="K108" s="205">
        <f t="shared" si="120"/>
        <v>66.296796749242148</v>
      </c>
      <c r="L108" s="205">
        <f t="shared" si="131"/>
        <v>0</v>
      </c>
      <c r="M108" s="205">
        <f t="shared" si="132"/>
        <v>0</v>
      </c>
      <c r="N108" s="297">
        <f t="shared" si="133"/>
        <v>0</v>
      </c>
      <c r="O108" s="205">
        <f t="shared" si="121"/>
        <v>67.166155609201425</v>
      </c>
      <c r="P108" s="205">
        <f t="shared" si="134"/>
        <v>0</v>
      </c>
      <c r="Q108" s="205">
        <f t="shared" si="135"/>
        <v>0</v>
      </c>
      <c r="R108" s="297">
        <f t="shared" si="136"/>
        <v>0</v>
      </c>
      <c r="S108" s="205">
        <f t="shared" si="122"/>
        <v>68.067918578016318</v>
      </c>
      <c r="T108" s="205">
        <f t="shared" si="137"/>
        <v>0</v>
      </c>
      <c r="U108" s="205">
        <f t="shared" si="138"/>
        <v>0</v>
      </c>
      <c r="V108" s="297">
        <f t="shared" si="139"/>
        <v>0</v>
      </c>
      <c r="W108" s="205">
        <f t="shared" si="123"/>
        <v>69.003482985445672</v>
      </c>
      <c r="X108" s="205">
        <f t="shared" si="140"/>
        <v>0</v>
      </c>
      <c r="Y108" s="190">
        <f t="shared" si="141"/>
        <v>0</v>
      </c>
      <c r="Z108" s="200">
        <v>0</v>
      </c>
      <c r="AA108" s="200">
        <v>0.17480998320162189</v>
      </c>
      <c r="AB108" s="200">
        <v>0</v>
      </c>
      <c r="AC108" s="200"/>
    </row>
    <row r="109" spans="1:29" s="193" customFormat="1">
      <c r="A109" s="196" t="s">
        <v>155</v>
      </c>
      <c r="B109" s="297">
        <f t="shared" si="124"/>
        <v>0</v>
      </c>
      <c r="C109" s="205">
        <f t="shared" si="118"/>
        <v>112.34896407964409</v>
      </c>
      <c r="D109" s="205">
        <f t="shared" si="125"/>
        <v>0</v>
      </c>
      <c r="E109" s="205">
        <f t="shared" si="126"/>
        <v>0</v>
      </c>
      <c r="F109" s="297">
        <f t="shared" si="127"/>
        <v>0</v>
      </c>
      <c r="G109" s="205">
        <f t="shared" si="119"/>
        <v>160.96937954635783</v>
      </c>
      <c r="H109" s="205">
        <f t="shared" si="128"/>
        <v>0</v>
      </c>
      <c r="I109" s="205">
        <f t="shared" si="129"/>
        <v>0</v>
      </c>
      <c r="J109" s="297">
        <f t="shared" si="130"/>
        <v>0</v>
      </c>
      <c r="K109" s="205">
        <f t="shared" si="120"/>
        <v>163.03082250313892</v>
      </c>
      <c r="L109" s="205">
        <f t="shared" si="131"/>
        <v>0</v>
      </c>
      <c r="M109" s="205">
        <f t="shared" si="132"/>
        <v>0</v>
      </c>
      <c r="N109" s="297">
        <f t="shared" si="133"/>
        <v>0</v>
      </c>
      <c r="O109" s="205">
        <f t="shared" si="121"/>
        <v>165.1686677225035</v>
      </c>
      <c r="P109" s="205">
        <f t="shared" si="134"/>
        <v>0</v>
      </c>
      <c r="Q109" s="205">
        <f t="shared" si="135"/>
        <v>0</v>
      </c>
      <c r="R109" s="297">
        <f t="shared" si="136"/>
        <v>0</v>
      </c>
      <c r="S109" s="205">
        <f t="shared" si="122"/>
        <v>167.3861980666139</v>
      </c>
      <c r="T109" s="205">
        <f t="shared" si="137"/>
        <v>0</v>
      </c>
      <c r="U109" s="205">
        <f t="shared" si="138"/>
        <v>0</v>
      </c>
      <c r="V109" s="297">
        <f t="shared" si="139"/>
        <v>0</v>
      </c>
      <c r="W109" s="205">
        <f t="shared" si="123"/>
        <v>169.68684971687048</v>
      </c>
      <c r="X109" s="205">
        <f t="shared" si="140"/>
        <v>0</v>
      </c>
      <c r="Y109" s="190">
        <f t="shared" si="141"/>
        <v>0</v>
      </c>
      <c r="Z109" s="200">
        <v>0</v>
      </c>
      <c r="AA109" s="200">
        <v>0.42987620428955486</v>
      </c>
      <c r="AB109" s="200">
        <v>0</v>
      </c>
      <c r="AC109" s="200"/>
    </row>
    <row r="110" spans="1:29" s="193" customFormat="1">
      <c r="A110" s="197" t="s">
        <v>166</v>
      </c>
      <c r="B110" s="296">
        <f>B$101*$Z110</f>
        <v>0</v>
      </c>
      <c r="C110" s="212">
        <f>C$101*$AA110</f>
        <v>0</v>
      </c>
      <c r="D110" s="212">
        <f>D$101*$AB110</f>
        <v>0</v>
      </c>
      <c r="E110" s="212">
        <f>E$101*$AC110</f>
        <v>0</v>
      </c>
      <c r="F110" s="296">
        <f>F$101*$Z110</f>
        <v>0</v>
      </c>
      <c r="G110" s="212">
        <f>G$101*$AA110</f>
        <v>0</v>
      </c>
      <c r="H110" s="212">
        <f>H$101*$AB110</f>
        <v>0</v>
      </c>
      <c r="I110" s="212">
        <f>I$101*$AC110</f>
        <v>0</v>
      </c>
      <c r="J110" s="296">
        <f>J$101*$Z110</f>
        <v>0</v>
      </c>
      <c r="K110" s="212">
        <f>K$101*$AA110</f>
        <v>0</v>
      </c>
      <c r="L110" s="212">
        <f>L$101*$AB110</f>
        <v>0</v>
      </c>
      <c r="M110" s="212">
        <f>M$101*$AC110</f>
        <v>0</v>
      </c>
      <c r="N110" s="296">
        <f>N$101*$Z110</f>
        <v>0</v>
      </c>
      <c r="O110" s="212">
        <f>O$101*$AA110</f>
        <v>0</v>
      </c>
      <c r="P110" s="212">
        <f>P$101*$AB110</f>
        <v>0</v>
      </c>
      <c r="Q110" s="212">
        <f>Q$101*$AC110</f>
        <v>0</v>
      </c>
      <c r="R110" s="296">
        <f>R$102*$Z110</f>
        <v>0</v>
      </c>
      <c r="S110" s="212">
        <f>S$101*$AA110</f>
        <v>0</v>
      </c>
      <c r="T110" s="212">
        <f>T$101*$AB110</f>
        <v>0</v>
      </c>
      <c r="U110" s="212">
        <f>U$101*$AC110</f>
        <v>0</v>
      </c>
      <c r="V110" s="296">
        <f>V$101*$Z110</f>
        <v>0</v>
      </c>
      <c r="W110" s="212">
        <f>W$101*$AA110</f>
        <v>0</v>
      </c>
      <c r="X110" s="212">
        <f>X$101*$AB110</f>
        <v>0</v>
      </c>
      <c r="Y110" s="202">
        <f>Y$101*$AC110</f>
        <v>0</v>
      </c>
      <c r="Z110" s="200"/>
      <c r="AA110" s="200">
        <v>0</v>
      </c>
      <c r="AB110" s="200"/>
      <c r="AC110" s="200"/>
    </row>
    <row r="111" spans="1:29" s="193" customFormat="1">
      <c r="A111" s="194" t="s">
        <v>167</v>
      </c>
      <c r="B111" s="297">
        <f>B$110*$Z111</f>
        <v>0</v>
      </c>
      <c r="C111" s="205">
        <f>C$110*$AA110</f>
        <v>0</v>
      </c>
      <c r="D111" s="205">
        <f>D$110*$AB110</f>
        <v>0</v>
      </c>
      <c r="E111" s="205">
        <f>IFERROR(E$110*$AC111,0)</f>
        <v>0</v>
      </c>
      <c r="F111" s="297">
        <f>F$110*$Z111</f>
        <v>0</v>
      </c>
      <c r="G111" s="205">
        <f>G$110*$AA110</f>
        <v>0</v>
      </c>
      <c r="H111" s="205">
        <f>H$110*$AB110</f>
        <v>0</v>
      </c>
      <c r="I111" s="205">
        <f>IFERROR(I$110*$AC111,0)</f>
        <v>0</v>
      </c>
      <c r="J111" s="297">
        <f>J$110*$Z111</f>
        <v>0</v>
      </c>
      <c r="K111" s="205">
        <f>K$110*$AA110</f>
        <v>0</v>
      </c>
      <c r="L111" s="205">
        <f>L$110*$AB110</f>
        <v>0</v>
      </c>
      <c r="M111" s="205">
        <f>IFERROR(M$110*$AC111,0)</f>
        <v>0</v>
      </c>
      <c r="N111" s="297">
        <f>N$110*$Z111</f>
        <v>0</v>
      </c>
      <c r="O111" s="205">
        <f>O$110*$AA110</f>
        <v>0</v>
      </c>
      <c r="P111" s="205">
        <f>P$110*$AB110</f>
        <v>0</v>
      </c>
      <c r="Q111" s="205">
        <f>IFERROR(Q$110*$AC111,0)</f>
        <v>0</v>
      </c>
      <c r="R111" s="297">
        <f>R$110*$Z111</f>
        <v>0</v>
      </c>
      <c r="S111" s="205">
        <f>S$110*$AA110</f>
        <v>0</v>
      </c>
      <c r="T111" s="205">
        <f>T$110*$AB110</f>
        <v>0</v>
      </c>
      <c r="U111" s="205">
        <f>IFERROR(U$110*$AC111,0)</f>
        <v>0</v>
      </c>
      <c r="V111" s="297">
        <f>V$110*$Z111</f>
        <v>0</v>
      </c>
      <c r="W111" s="205">
        <f t="shared" ref="W111:W114" si="142">W$101*$AA111</f>
        <v>0</v>
      </c>
      <c r="X111" s="205">
        <f>X$110*$AB110</f>
        <v>0</v>
      </c>
      <c r="Y111" s="190">
        <f>IFERROR(Y$110*$AC111,0)</f>
        <v>0</v>
      </c>
      <c r="Z111" s="200">
        <v>0</v>
      </c>
      <c r="AA111" s="200">
        <v>0</v>
      </c>
      <c r="AB111" s="200">
        <v>0</v>
      </c>
      <c r="AC111" s="200"/>
    </row>
    <row r="112" spans="1:29" s="193" customFormat="1">
      <c r="A112" s="194" t="s">
        <v>168</v>
      </c>
      <c r="B112" s="297">
        <f t="shared" ref="B112:B114" si="143">B$110*$Z112</f>
        <v>0</v>
      </c>
      <c r="C112" s="205">
        <f>C$110*$AA111</f>
        <v>0</v>
      </c>
      <c r="D112" s="205">
        <f t="shared" ref="D112:D114" si="144">D$110*$AB111</f>
        <v>0</v>
      </c>
      <c r="E112" s="205">
        <f t="shared" ref="E112:E114" si="145">IFERROR(E$110*$AC112,0)</f>
        <v>0</v>
      </c>
      <c r="F112" s="297">
        <f t="shared" ref="F112:F114" si="146">F$110*$Z112</f>
        <v>0</v>
      </c>
      <c r="G112" s="205">
        <f>G$110*$AA111</f>
        <v>0</v>
      </c>
      <c r="H112" s="205">
        <f t="shared" ref="H112:H114" si="147">H$110*$AB111</f>
        <v>0</v>
      </c>
      <c r="I112" s="205">
        <f t="shared" ref="I112:I114" si="148">IFERROR(I$110*$AC112,0)</f>
        <v>0</v>
      </c>
      <c r="J112" s="297">
        <f t="shared" ref="J112:J114" si="149">J$110*$Z112</f>
        <v>0</v>
      </c>
      <c r="K112" s="205">
        <f>K$110*$AA111</f>
        <v>0</v>
      </c>
      <c r="L112" s="205">
        <f t="shared" ref="L112:L114" si="150">L$110*$AB111</f>
        <v>0</v>
      </c>
      <c r="M112" s="205">
        <f t="shared" ref="M112:M114" si="151">IFERROR(M$110*$AC112,0)</f>
        <v>0</v>
      </c>
      <c r="N112" s="297">
        <f t="shared" ref="N112:N114" si="152">N$110*$Z112</f>
        <v>0</v>
      </c>
      <c r="O112" s="205">
        <f>O$110*$AA111</f>
        <v>0</v>
      </c>
      <c r="P112" s="205">
        <f t="shared" ref="P112:P114" si="153">P$110*$AB111</f>
        <v>0</v>
      </c>
      <c r="Q112" s="205">
        <f t="shared" ref="Q112:Q114" si="154">IFERROR(Q$110*$AC112,0)</f>
        <v>0</v>
      </c>
      <c r="R112" s="297">
        <f t="shared" ref="R112:R114" si="155">R$110*$Z112</f>
        <v>0</v>
      </c>
      <c r="S112" s="205">
        <f>S$110*$AA111</f>
        <v>0</v>
      </c>
      <c r="T112" s="205">
        <f t="shared" ref="T112:T114" si="156">T$110*$AB111</f>
        <v>0</v>
      </c>
      <c r="U112" s="205">
        <f t="shared" ref="U112:U114" si="157">IFERROR(U$110*$AC112,0)</f>
        <v>0</v>
      </c>
      <c r="V112" s="297">
        <f t="shared" ref="V112:V114" si="158">V$110*$Z112</f>
        <v>0</v>
      </c>
      <c r="W112" s="205">
        <f t="shared" si="142"/>
        <v>0</v>
      </c>
      <c r="X112" s="205">
        <f t="shared" ref="X112:X114" si="159">X$110*$AB111</f>
        <v>0</v>
      </c>
      <c r="Y112" s="190">
        <f t="shared" ref="Y112:Y114" si="160">IFERROR(Y$110*$AC112,0)</f>
        <v>0</v>
      </c>
      <c r="Z112" s="200">
        <v>0</v>
      </c>
      <c r="AA112" s="200">
        <v>0</v>
      </c>
      <c r="AB112" s="200">
        <v>0</v>
      </c>
      <c r="AC112" s="200"/>
    </row>
    <row r="113" spans="1:29" s="193" customFormat="1">
      <c r="A113" s="194" t="s">
        <v>169</v>
      </c>
      <c r="B113" s="297">
        <f t="shared" si="143"/>
        <v>0</v>
      </c>
      <c r="C113" s="205">
        <f>C$110*$AA112</f>
        <v>0</v>
      </c>
      <c r="D113" s="205">
        <f t="shared" si="144"/>
        <v>0</v>
      </c>
      <c r="E113" s="205">
        <f t="shared" si="145"/>
        <v>0</v>
      </c>
      <c r="F113" s="297">
        <f t="shared" si="146"/>
        <v>0</v>
      </c>
      <c r="G113" s="205">
        <f>G$110*$AA112</f>
        <v>0</v>
      </c>
      <c r="H113" s="205">
        <f t="shared" si="147"/>
        <v>0</v>
      </c>
      <c r="I113" s="205">
        <f t="shared" si="148"/>
        <v>0</v>
      </c>
      <c r="J113" s="297">
        <f t="shared" si="149"/>
        <v>0</v>
      </c>
      <c r="K113" s="205">
        <f>K$110*$AA112</f>
        <v>0</v>
      </c>
      <c r="L113" s="205">
        <f t="shared" si="150"/>
        <v>0</v>
      </c>
      <c r="M113" s="205">
        <f t="shared" si="151"/>
        <v>0</v>
      </c>
      <c r="N113" s="297">
        <f t="shared" si="152"/>
        <v>0</v>
      </c>
      <c r="O113" s="205">
        <f>O$110*$AA112</f>
        <v>0</v>
      </c>
      <c r="P113" s="205">
        <f t="shared" si="153"/>
        <v>0</v>
      </c>
      <c r="Q113" s="205">
        <f t="shared" si="154"/>
        <v>0</v>
      </c>
      <c r="R113" s="297">
        <f t="shared" si="155"/>
        <v>0</v>
      </c>
      <c r="S113" s="205">
        <f>S$110*$AA112</f>
        <v>0</v>
      </c>
      <c r="T113" s="205">
        <f t="shared" si="156"/>
        <v>0</v>
      </c>
      <c r="U113" s="205">
        <f t="shared" si="157"/>
        <v>0</v>
      </c>
      <c r="V113" s="297">
        <f t="shared" si="158"/>
        <v>0</v>
      </c>
      <c r="W113" s="205">
        <f t="shared" si="142"/>
        <v>0</v>
      </c>
      <c r="X113" s="205">
        <f t="shared" si="159"/>
        <v>0</v>
      </c>
      <c r="Y113" s="190">
        <f t="shared" si="160"/>
        <v>0</v>
      </c>
      <c r="Z113" s="200">
        <v>0</v>
      </c>
      <c r="AA113" s="200">
        <v>0</v>
      </c>
      <c r="AB113" s="200">
        <v>0</v>
      </c>
      <c r="AC113" s="200"/>
    </row>
    <row r="114" spans="1:29" s="193" customFormat="1">
      <c r="A114" s="194" t="s">
        <v>170</v>
      </c>
      <c r="B114" s="297">
        <f t="shared" si="143"/>
        <v>0</v>
      </c>
      <c r="C114" s="205">
        <f>C$110*$AA113</f>
        <v>0</v>
      </c>
      <c r="D114" s="205">
        <f t="shared" si="144"/>
        <v>0</v>
      </c>
      <c r="E114" s="205">
        <f t="shared" si="145"/>
        <v>0</v>
      </c>
      <c r="F114" s="297">
        <f t="shared" si="146"/>
        <v>0</v>
      </c>
      <c r="G114" s="205">
        <f>G$110*$AA113</f>
        <v>0</v>
      </c>
      <c r="H114" s="205">
        <f t="shared" si="147"/>
        <v>0</v>
      </c>
      <c r="I114" s="205">
        <f t="shared" si="148"/>
        <v>0</v>
      </c>
      <c r="J114" s="297">
        <f t="shared" si="149"/>
        <v>0</v>
      </c>
      <c r="K114" s="205">
        <f>K$110*$AA113</f>
        <v>0</v>
      </c>
      <c r="L114" s="205">
        <f t="shared" si="150"/>
        <v>0</v>
      </c>
      <c r="M114" s="205">
        <f t="shared" si="151"/>
        <v>0</v>
      </c>
      <c r="N114" s="297">
        <f t="shared" si="152"/>
        <v>0</v>
      </c>
      <c r="O114" s="205">
        <f>O$110*$AA113</f>
        <v>0</v>
      </c>
      <c r="P114" s="205">
        <f t="shared" si="153"/>
        <v>0</v>
      </c>
      <c r="Q114" s="205">
        <f t="shared" si="154"/>
        <v>0</v>
      </c>
      <c r="R114" s="297">
        <f t="shared" si="155"/>
        <v>0</v>
      </c>
      <c r="S114" s="205">
        <f>S$110*$AA113</f>
        <v>0</v>
      </c>
      <c r="T114" s="205">
        <f t="shared" si="156"/>
        <v>0</v>
      </c>
      <c r="U114" s="205">
        <f t="shared" si="157"/>
        <v>0</v>
      </c>
      <c r="V114" s="297">
        <f t="shared" si="158"/>
        <v>0</v>
      </c>
      <c r="W114" s="205">
        <f t="shared" si="142"/>
        <v>0</v>
      </c>
      <c r="X114" s="205">
        <f t="shared" si="159"/>
        <v>0</v>
      </c>
      <c r="Y114" s="190">
        <f t="shared" si="160"/>
        <v>0</v>
      </c>
      <c r="Z114" s="200"/>
      <c r="AA114" s="200"/>
      <c r="AB114" s="200"/>
      <c r="AC114" s="200"/>
    </row>
    <row r="115" spans="1:29" s="130" customFormat="1" ht="13">
      <c r="A115" s="253" t="s">
        <v>40</v>
      </c>
      <c r="B115" s="265">
        <f xml:space="preserve"> '[19]DISCOM Sales incl Addl Loads'!C$139</f>
        <v>2</v>
      </c>
      <c r="C115" s="366">
        <f xml:space="preserve"> '[19]DISCOM Sales incl Addl Loads'!R$139</f>
        <v>3.7148399999999998E-2</v>
      </c>
      <c r="D115" s="265">
        <f xml:space="preserve"> '[19]DISCOM Sales incl Addl Loads'!D$139</f>
        <v>10.85</v>
      </c>
      <c r="E115" s="215">
        <f xml:space="preserve"> '[19]DISCOM Sales incl Addl Loads'!E$139</f>
        <v>0</v>
      </c>
      <c r="F115" s="215">
        <f xml:space="preserve"> '[19]DISCOM Sales incl Addl Loads'!C$232</f>
        <v>2</v>
      </c>
      <c r="G115" s="367">
        <f xml:space="preserve"> '[19]DISCOM Sales incl Addl Loads'!R$232</f>
        <v>3.7891368000000009E-2</v>
      </c>
      <c r="H115" s="215">
        <f xml:space="preserve"> '[19]DISCOM Sales incl Addl Loads'!D$232</f>
        <v>10.85</v>
      </c>
      <c r="I115" s="215">
        <f xml:space="preserve"> '[19]DISCOM Sales incl Addl Loads'!E$232</f>
        <v>0</v>
      </c>
      <c r="J115" s="215">
        <f xml:space="preserve"> '[19]DISCOM Sales incl Addl Loads'!C$325</f>
        <v>2</v>
      </c>
      <c r="K115" s="367">
        <f xml:space="preserve"> '[19]DISCOM Sales incl Addl Loads'!R$325</f>
        <v>3.8649195359999999E-2</v>
      </c>
      <c r="L115" s="215">
        <f xml:space="preserve"> '[19]DISCOM Sales incl Addl Loads'!D$325</f>
        <v>10.85</v>
      </c>
      <c r="M115" s="215">
        <f xml:space="preserve"> '[19]DISCOM Sales incl Addl Loads'!E$325</f>
        <v>0</v>
      </c>
      <c r="N115" s="215">
        <f xml:space="preserve"> '[19]DISCOM Sales incl Addl Loads'!C$418</f>
        <v>2</v>
      </c>
      <c r="O115" s="367">
        <f xml:space="preserve"> '[19]DISCOM Sales incl Addl Loads'!R$418</f>
        <v>3.9422179267199993E-2</v>
      </c>
      <c r="P115" s="215">
        <f xml:space="preserve"> '[19]DISCOM Sales incl Addl Loads'!D$418</f>
        <v>10.85</v>
      </c>
      <c r="Q115" s="215">
        <f xml:space="preserve"> '[19]DISCOM Sales incl Addl Loads'!E$418</f>
        <v>0</v>
      </c>
      <c r="R115" s="215">
        <f xml:space="preserve"> '[19]DISCOM Sales incl Addl Loads'!C$511</f>
        <v>2</v>
      </c>
      <c r="S115" s="367">
        <f xml:space="preserve"> '[19]DISCOM Sales incl Addl Loads'!R$511</f>
        <v>4.0210622852544002E-2</v>
      </c>
      <c r="T115" s="215">
        <f xml:space="preserve"> '[19]DISCOM Sales incl Addl Loads'!D$511</f>
        <v>10.85</v>
      </c>
      <c r="U115" s="215">
        <f xml:space="preserve"> '[19]DISCOM Sales incl Addl Loads'!E$511</f>
        <v>0</v>
      </c>
      <c r="V115" s="215">
        <f xml:space="preserve"> '[19]DISCOM Sales incl Addl Loads'!C$604</f>
        <v>2</v>
      </c>
      <c r="W115" s="367">
        <f xml:space="preserve"> '[19]DISCOM Sales incl Addl Loads'!R$604</f>
        <v>4.1014835309594877E-2</v>
      </c>
      <c r="X115" s="215">
        <f xml:space="preserve"> '[19]DISCOM Sales incl Addl Loads'!D$604</f>
        <v>10.85</v>
      </c>
      <c r="Y115" s="220">
        <f xml:space="preserve"> '[19]DISCOM Sales incl Addl Loads'!E$604</f>
        <v>0</v>
      </c>
      <c r="Z115" s="201"/>
      <c r="AA115" s="201"/>
      <c r="AB115" s="134"/>
      <c r="AC115" s="134">
        <v>0</v>
      </c>
    </row>
    <row r="116" spans="1:29" s="130" customFormat="1" ht="13">
      <c r="A116" s="253" t="s">
        <v>46</v>
      </c>
      <c r="B116" s="301">
        <f>'[18]DISCOM Sales incl Addl Loads'!$C140</f>
        <v>18</v>
      </c>
      <c r="C116" s="265">
        <f>'[18]DISCOM Sales incl Addl Loads'!$R140</f>
        <v>4.2943852643799998</v>
      </c>
      <c r="D116" s="265">
        <f>'[18]DISCOM Sales incl Addl Loads'!$D140</f>
        <v>6.7526499999999992</v>
      </c>
      <c r="E116" s="215">
        <f>'[18]DISCOM Sales incl Addl Loads'!$E140</f>
        <v>0</v>
      </c>
      <c r="F116" s="312">
        <f>'[18]DISCOM Sales incl Addl Loads'!$C233</f>
        <v>18</v>
      </c>
      <c r="G116" s="215">
        <f>'[18]DISCOM Sales incl Addl Loads'!$R233</f>
        <v>4.3946000272231007</v>
      </c>
      <c r="H116" s="215">
        <f>'[18]DISCOM Sales incl Addl Loads'!$D233</f>
        <v>6.7526499999999992</v>
      </c>
      <c r="I116" s="215">
        <f>'[18]DISCOM Sales incl Addl Loads'!$E233</f>
        <v>0</v>
      </c>
      <c r="J116" s="312">
        <f>'[18]DISCOM Sales incl Addl Loads'!$C326</f>
        <v>18</v>
      </c>
      <c r="K116" s="215">
        <f>'[18]DISCOM Sales incl Addl Loads'!$R326</f>
        <v>4.4975962582008373</v>
      </c>
      <c r="L116" s="215">
        <f>'[18]DISCOM Sales incl Addl Loads'!$D326</f>
        <v>6.7526499999999992</v>
      </c>
      <c r="M116" s="215">
        <f>'[18]DISCOM Sales incl Addl Loads'!$E326</f>
        <v>0</v>
      </c>
      <c r="N116" s="312">
        <f>'[18]DISCOM Sales incl Addl Loads'!$C419</f>
        <v>18</v>
      </c>
      <c r="O116" s="215">
        <f>'[18]DISCOM Sales incl Addl Loads'!$R419</f>
        <v>4.6034684453197929</v>
      </c>
      <c r="P116" s="215">
        <f>'[18]DISCOM Sales incl Addl Loads'!$D419</f>
        <v>6.7526499999999992</v>
      </c>
      <c r="Q116" s="215">
        <f>'[18]DISCOM Sales incl Addl Loads'!$E419</f>
        <v>0</v>
      </c>
      <c r="R116" s="312">
        <f>'[18]DISCOM Sales incl Addl Loads'!$C512</f>
        <v>18</v>
      </c>
      <c r="S116" s="215">
        <f>'[18]DISCOM Sales incl Addl Loads'!$R512</f>
        <v>4.7123149092788754</v>
      </c>
      <c r="T116" s="215">
        <f>'[18]DISCOM Sales incl Addl Loads'!$D512</f>
        <v>6.7526499999999992</v>
      </c>
      <c r="U116" s="215">
        <f>'[18]DISCOM Sales incl Addl Loads'!$E512</f>
        <v>0</v>
      </c>
      <c r="V116" s="312">
        <f>'[18]DISCOM Sales incl Addl Loads'!$C605</f>
        <v>18</v>
      </c>
      <c r="W116" s="215">
        <f>'[18]DISCOM Sales incl Addl Loads'!$R605</f>
        <v>4.8242379772697719</v>
      </c>
      <c r="X116" s="215">
        <f>'[18]DISCOM Sales incl Addl Loads'!$D605</f>
        <v>6.7526499999999992</v>
      </c>
      <c r="Y116" s="220">
        <f>'[18]DISCOM Sales incl Addl Loads'!$E605</f>
        <v>0</v>
      </c>
      <c r="Z116" s="134"/>
      <c r="AA116" s="134"/>
      <c r="AB116" s="134"/>
      <c r="AC116" s="134"/>
    </row>
    <row r="117" spans="1:29" customFormat="1">
      <c r="A117" s="196" t="s">
        <v>156</v>
      </c>
      <c r="B117" s="297">
        <f>B$116*$Z117</f>
        <v>0</v>
      </c>
      <c r="C117" s="205">
        <f>C$116*$AA117</f>
        <v>1.7105923169135675</v>
      </c>
      <c r="D117" s="205">
        <f>D$116*$AB117</f>
        <v>0</v>
      </c>
      <c r="E117" s="205">
        <f>IFERROR(E$116*$AC117,0)</f>
        <v>0</v>
      </c>
      <c r="F117" s="297">
        <f>F$116*$Z117</f>
        <v>0</v>
      </c>
      <c r="G117" s="205">
        <f>G$116*$AA117</f>
        <v>1.7505110928982539</v>
      </c>
      <c r="H117" s="205">
        <f>H$116*$AB117</f>
        <v>0</v>
      </c>
      <c r="I117" s="205">
        <f>IFERROR(I$116*$AC117,0)</f>
        <v>0</v>
      </c>
      <c r="J117" s="297">
        <f>J$116*$Z117</f>
        <v>0</v>
      </c>
      <c r="K117" s="205">
        <f>K$116*$AA117</f>
        <v>1.791537817454838</v>
      </c>
      <c r="L117" s="205">
        <f>L$116*$AB117</f>
        <v>0</v>
      </c>
      <c r="M117" s="205">
        <f>IFERROR(M$116*$AC117,0)</f>
        <v>0</v>
      </c>
      <c r="N117" s="297">
        <f>N$116*$Z117</f>
        <v>0</v>
      </c>
      <c r="O117" s="205">
        <f>O$116*$AA117</f>
        <v>1.8337101282073685</v>
      </c>
      <c r="P117" s="205">
        <f>P$116*$AB117</f>
        <v>0</v>
      </c>
      <c r="Q117" s="205">
        <f>IFERROR(Q$116*$AC117,0)</f>
        <v>0</v>
      </c>
      <c r="R117" s="297">
        <f>R$116*$Z117</f>
        <v>0</v>
      </c>
      <c r="S117" s="205">
        <f>S$116*$AA117</f>
        <v>1.8770671894650051</v>
      </c>
      <c r="T117" s="205">
        <f>T$116*$AB117</f>
        <v>0</v>
      </c>
      <c r="U117" s="205">
        <f>IFERROR(U$116*$AC117,0)</f>
        <v>0</v>
      </c>
      <c r="V117" s="297">
        <f>V$116*$Z117</f>
        <v>0</v>
      </c>
      <c r="W117" s="205">
        <f>W$116*$AA117</f>
        <v>1.9216497614523518</v>
      </c>
      <c r="X117" s="205">
        <f>X$116*$AB117</f>
        <v>0</v>
      </c>
      <c r="Y117" s="195">
        <f>IFERROR(Y$116*$AC117,0)</f>
        <v>0</v>
      </c>
      <c r="Z117" s="135"/>
      <c r="AA117" s="135">
        <v>0.39833229009566601</v>
      </c>
      <c r="AB117" s="135"/>
      <c r="AC117" s="135"/>
    </row>
    <row r="118" spans="1:29" customFormat="1">
      <c r="A118" s="196" t="s">
        <v>157</v>
      </c>
      <c r="B118" s="297">
        <f t="shared" ref="B118:B120" si="161">B$116*$Z118</f>
        <v>0</v>
      </c>
      <c r="C118" s="205">
        <f t="shared" ref="C118:C120" si="162">C$116*$AA118</f>
        <v>0.7707414970788744</v>
      </c>
      <c r="D118" s="205">
        <f t="shared" ref="D118:D120" si="163">D$116*$AB118</f>
        <v>0</v>
      </c>
      <c r="E118" s="205">
        <f t="shared" ref="E118:E120" si="164">IFERROR(E$116*$AC118,0)</f>
        <v>0</v>
      </c>
      <c r="F118" s="297">
        <f t="shared" ref="F118:F120" si="165">F$116*$Z118</f>
        <v>0</v>
      </c>
      <c r="G118" s="205">
        <f t="shared" ref="G118:G120" si="166">G$116*$AA118</f>
        <v>0.78872769803382003</v>
      </c>
      <c r="H118" s="205">
        <f t="shared" ref="H118:H120" si="167">H$116*$AB118</f>
        <v>0</v>
      </c>
      <c r="I118" s="205">
        <f t="shared" ref="I118:I120" si="168">IFERROR(I$116*$AC118,0)</f>
        <v>0</v>
      </c>
      <c r="J118" s="297">
        <f t="shared" ref="J118:J120" si="169">J$116*$Z118</f>
        <v>0</v>
      </c>
      <c r="K118" s="205">
        <f t="shared" ref="K118:K120" si="170">K$116*$AA118</f>
        <v>0.80721310732294749</v>
      </c>
      <c r="L118" s="205">
        <f t="shared" ref="L118:L120" si="171">L$116*$AB118</f>
        <v>0</v>
      </c>
      <c r="M118" s="205">
        <f t="shared" ref="M118:M120" si="172">IFERROR(M$116*$AC118,0)</f>
        <v>0</v>
      </c>
      <c r="N118" s="297">
        <f t="shared" ref="N118:N120" si="173">N$116*$Z118</f>
        <v>0</v>
      </c>
      <c r="O118" s="205">
        <f t="shared" ref="O118:O120" si="174">O$116*$AA118</f>
        <v>0.82621468332869508</v>
      </c>
      <c r="P118" s="205">
        <f t="shared" ref="P118:P120" si="175">P$116*$AB118</f>
        <v>0</v>
      </c>
      <c r="Q118" s="205">
        <f t="shared" ref="Q118:Q120" si="176">IFERROR(Q$116*$AC118,0)</f>
        <v>0</v>
      </c>
      <c r="R118" s="297">
        <f t="shared" ref="R118:R120" si="177">R$116*$Z118</f>
        <v>0</v>
      </c>
      <c r="S118" s="205">
        <f t="shared" ref="S118:S120" si="178">S$116*$AA118</f>
        <v>0.84575007231193688</v>
      </c>
      <c r="T118" s="205">
        <f t="shared" ref="T118:T120" si="179">T$116*$AB118</f>
        <v>0</v>
      </c>
      <c r="U118" s="205">
        <f t="shared" ref="U118:U120" si="180">IFERROR(U$116*$AC118,0)</f>
        <v>0</v>
      </c>
      <c r="V118" s="297">
        <f t="shared" ref="V118:V120" si="181">V$116*$Z118</f>
        <v>0</v>
      </c>
      <c r="W118" s="205">
        <f t="shared" ref="W118:W120" si="182">W$116*$AA118</f>
        <v>0.8658376396050913</v>
      </c>
      <c r="X118" s="205">
        <f t="shared" ref="X118:X120" si="183">X$116*$AB118</f>
        <v>0</v>
      </c>
      <c r="Y118" s="195">
        <f t="shared" ref="Y118:Y120" si="184">IFERROR(Y$116*$AC118,0)</f>
        <v>0</v>
      </c>
      <c r="Z118" s="135">
        <v>0</v>
      </c>
      <c r="AA118" s="135">
        <v>0.17947656058524361</v>
      </c>
      <c r="AB118" s="135">
        <v>0</v>
      </c>
      <c r="AC118" s="135"/>
    </row>
    <row r="119" spans="1:29" customFormat="1">
      <c r="A119" s="196" t="s">
        <v>158</v>
      </c>
      <c r="B119" s="297">
        <f t="shared" si="161"/>
        <v>0</v>
      </c>
      <c r="C119" s="205">
        <f t="shared" si="162"/>
        <v>0.62489260033669469</v>
      </c>
      <c r="D119" s="205">
        <f t="shared" si="163"/>
        <v>0</v>
      </c>
      <c r="E119" s="205">
        <f t="shared" si="164"/>
        <v>0</v>
      </c>
      <c r="F119" s="297">
        <f t="shared" si="165"/>
        <v>0</v>
      </c>
      <c r="G119" s="205">
        <f t="shared" si="166"/>
        <v>0.63947523787147387</v>
      </c>
      <c r="H119" s="205">
        <f t="shared" si="167"/>
        <v>0</v>
      </c>
      <c r="I119" s="205">
        <f t="shared" si="168"/>
        <v>0</v>
      </c>
      <c r="J119" s="297">
        <f t="shared" si="169"/>
        <v>0</v>
      </c>
      <c r="K119" s="205">
        <f t="shared" si="170"/>
        <v>0.65446261758665847</v>
      </c>
      <c r="L119" s="205">
        <f t="shared" si="171"/>
        <v>0</v>
      </c>
      <c r="M119" s="205">
        <f t="shared" si="172"/>
        <v>0</v>
      </c>
      <c r="N119" s="297">
        <f t="shared" si="173"/>
        <v>0</v>
      </c>
      <c r="O119" s="205">
        <f t="shared" si="174"/>
        <v>0.66986848879734251</v>
      </c>
      <c r="P119" s="205">
        <f t="shared" si="175"/>
        <v>0</v>
      </c>
      <c r="Q119" s="205">
        <f t="shared" si="176"/>
        <v>0</v>
      </c>
      <c r="R119" s="297">
        <f t="shared" si="177"/>
        <v>0</v>
      </c>
      <c r="S119" s="205">
        <f t="shared" si="178"/>
        <v>0.68570715852849551</v>
      </c>
      <c r="T119" s="205">
        <f t="shared" si="179"/>
        <v>0</v>
      </c>
      <c r="U119" s="205">
        <f t="shared" si="180"/>
        <v>0</v>
      </c>
      <c r="V119" s="297">
        <f t="shared" si="181"/>
        <v>0</v>
      </c>
      <c r="W119" s="205">
        <f t="shared" si="182"/>
        <v>0.7019935168053395</v>
      </c>
      <c r="X119" s="205">
        <f t="shared" si="183"/>
        <v>0</v>
      </c>
      <c r="Y119" s="195">
        <f t="shared" si="184"/>
        <v>0</v>
      </c>
      <c r="Z119" s="135">
        <v>0</v>
      </c>
      <c r="AA119" s="135">
        <v>0.14551386563285287</v>
      </c>
      <c r="AB119" s="135">
        <v>0</v>
      </c>
      <c r="AC119" s="135"/>
    </row>
    <row r="120" spans="1:29" customFormat="1">
      <c r="A120" s="196" t="s">
        <v>159</v>
      </c>
      <c r="B120" s="297">
        <f t="shared" si="161"/>
        <v>0</v>
      </c>
      <c r="C120" s="205">
        <f t="shared" si="162"/>
        <v>1.1881588500508633</v>
      </c>
      <c r="D120" s="205">
        <f t="shared" si="163"/>
        <v>0</v>
      </c>
      <c r="E120" s="205">
        <f t="shared" si="164"/>
        <v>0</v>
      </c>
      <c r="F120" s="297">
        <f t="shared" si="165"/>
        <v>0</v>
      </c>
      <c r="G120" s="205">
        <f t="shared" si="166"/>
        <v>1.2158859984195529</v>
      </c>
      <c r="H120" s="205">
        <f t="shared" si="167"/>
        <v>0</v>
      </c>
      <c r="I120" s="205">
        <f t="shared" si="168"/>
        <v>0</v>
      </c>
      <c r="J120" s="297">
        <f t="shared" si="169"/>
        <v>0</v>
      </c>
      <c r="K120" s="205">
        <f t="shared" si="170"/>
        <v>1.2443827158363934</v>
      </c>
      <c r="L120" s="205">
        <f t="shared" si="171"/>
        <v>0</v>
      </c>
      <c r="M120" s="205">
        <f t="shared" si="172"/>
        <v>0</v>
      </c>
      <c r="N120" s="297">
        <f t="shared" si="173"/>
        <v>0</v>
      </c>
      <c r="O120" s="205">
        <f t="shared" si="174"/>
        <v>1.273675144986387</v>
      </c>
      <c r="P120" s="205">
        <f t="shared" si="175"/>
        <v>0</v>
      </c>
      <c r="Q120" s="205">
        <f t="shared" si="176"/>
        <v>0</v>
      </c>
      <c r="R120" s="297">
        <f t="shared" si="177"/>
        <v>0</v>
      </c>
      <c r="S120" s="205">
        <f t="shared" si="178"/>
        <v>1.303790488973438</v>
      </c>
      <c r="T120" s="205">
        <f t="shared" si="179"/>
        <v>0</v>
      </c>
      <c r="U120" s="205">
        <f t="shared" si="180"/>
        <v>0</v>
      </c>
      <c r="V120" s="297">
        <f t="shared" si="181"/>
        <v>0</v>
      </c>
      <c r="W120" s="205">
        <f t="shared" si="182"/>
        <v>1.3347570594069893</v>
      </c>
      <c r="X120" s="205">
        <f t="shared" si="183"/>
        <v>0</v>
      </c>
      <c r="Y120" s="195">
        <f t="shared" si="184"/>
        <v>0</v>
      </c>
      <c r="Z120" s="135">
        <v>0</v>
      </c>
      <c r="AA120" s="135">
        <v>0.27667728368623751</v>
      </c>
      <c r="AB120" s="135">
        <v>0</v>
      </c>
      <c r="AC120" s="135"/>
    </row>
    <row r="121" spans="1:29" s="225" customFormat="1" ht="13">
      <c r="A121" s="251" t="s">
        <v>35</v>
      </c>
      <c r="B121" s="298">
        <f>'[18]DISCOM Sales incl Addl Loads'!$C141</f>
        <v>0</v>
      </c>
      <c r="C121" s="263">
        <f>'[18]DISCOM Sales incl Addl Loads'!$R141</f>
        <v>0</v>
      </c>
      <c r="D121" s="263">
        <f>'[18]DISCOM Sales incl Addl Loads'!$D141</f>
        <v>0</v>
      </c>
      <c r="E121" s="223">
        <f>'[18]DISCOM Sales incl Addl Loads'!$E141</f>
        <v>0</v>
      </c>
      <c r="F121" s="311">
        <f>'[18]DISCOM Sales incl Addl Loads'!$C234</f>
        <v>0</v>
      </c>
      <c r="G121" s="223">
        <f>'[18]DISCOM Sales incl Addl Loads'!$R234</f>
        <v>0</v>
      </c>
      <c r="H121" s="223">
        <f>'[18]DISCOM Sales incl Addl Loads'!$D234</f>
        <v>0</v>
      </c>
      <c r="I121" s="223">
        <f>'[18]DISCOM Sales incl Addl Loads'!$E234</f>
        <v>0</v>
      </c>
      <c r="J121" s="311">
        <f>'[18]DISCOM Sales incl Addl Loads'!$C327</f>
        <v>0</v>
      </c>
      <c r="K121" s="223">
        <f>'[18]DISCOM Sales incl Addl Loads'!$R327</f>
        <v>0</v>
      </c>
      <c r="L121" s="223">
        <f>'[18]DISCOM Sales incl Addl Loads'!$D327</f>
        <v>0</v>
      </c>
      <c r="M121" s="223">
        <f>'[18]DISCOM Sales incl Addl Loads'!$E327</f>
        <v>0</v>
      </c>
      <c r="N121" s="311">
        <f>'[18]DISCOM Sales incl Addl Loads'!$C420</f>
        <v>0</v>
      </c>
      <c r="O121" s="223">
        <f>'[18]DISCOM Sales incl Addl Loads'!$R420</f>
        <v>0</v>
      </c>
      <c r="P121" s="223">
        <f>'[18]DISCOM Sales incl Addl Loads'!$D420</f>
        <v>0</v>
      </c>
      <c r="Q121" s="223">
        <f>'[18]DISCOM Sales incl Addl Loads'!$E420</f>
        <v>0</v>
      </c>
      <c r="R121" s="311">
        <f>'[18]DISCOM Sales incl Addl Loads'!$C513</f>
        <v>0</v>
      </c>
      <c r="S121" s="223">
        <f>'[18]DISCOM Sales incl Addl Loads'!$R513</f>
        <v>0</v>
      </c>
      <c r="T121" s="223">
        <f>'[18]DISCOM Sales incl Addl Loads'!$D513</f>
        <v>0</v>
      </c>
      <c r="U121" s="223">
        <f>'[18]DISCOM Sales incl Addl Loads'!$E513</f>
        <v>0</v>
      </c>
      <c r="V121" s="311">
        <f>'[18]DISCOM Sales incl Addl Loads'!$C606</f>
        <v>0</v>
      </c>
      <c r="W121" s="223">
        <f>'[18]DISCOM Sales incl Addl Loads'!$R606</f>
        <v>0</v>
      </c>
      <c r="X121" s="223">
        <f>'[18]DISCOM Sales incl Addl Loads'!$D606</f>
        <v>0</v>
      </c>
      <c r="Y121" s="224">
        <f>'[18]DISCOM Sales incl Addl Loads'!$E606</f>
        <v>0</v>
      </c>
      <c r="Z121" s="188"/>
      <c r="AA121" s="188"/>
      <c r="AB121" s="188"/>
      <c r="AC121" s="188"/>
    </row>
    <row r="122" spans="1:29" customFormat="1">
      <c r="A122" s="196" t="s">
        <v>156</v>
      </c>
      <c r="B122" s="297">
        <f>B$121*$Z122</f>
        <v>0</v>
      </c>
      <c r="C122" s="205">
        <f>C$121*$AA122</f>
        <v>0</v>
      </c>
      <c r="D122" s="205">
        <f>D$121*$AB122</f>
        <v>0</v>
      </c>
      <c r="E122" s="205">
        <f>IFERROR(E$121*$AC122,0)</f>
        <v>0</v>
      </c>
      <c r="F122" s="297">
        <f>F$121*$Z122</f>
        <v>0</v>
      </c>
      <c r="G122" s="205">
        <f>G$121*$AA122</f>
        <v>0</v>
      </c>
      <c r="H122" s="205">
        <f>H$121*$AB122</f>
        <v>0</v>
      </c>
      <c r="I122" s="205">
        <f>IFERROR(I$121*$AC122,0)</f>
        <v>0</v>
      </c>
      <c r="J122" s="297">
        <f>J$121*$Z122</f>
        <v>0</v>
      </c>
      <c r="K122" s="205">
        <f>K$121*$AA122</f>
        <v>0</v>
      </c>
      <c r="L122" s="205">
        <f>L$121*$AB122</f>
        <v>0</v>
      </c>
      <c r="M122" s="205">
        <f>IFERROR(M$121*$AC122,0)</f>
        <v>0</v>
      </c>
      <c r="N122" s="297">
        <f>N$121*$Z122</f>
        <v>0</v>
      </c>
      <c r="O122" s="205">
        <f>O$121*$AA122</f>
        <v>0</v>
      </c>
      <c r="P122" s="205">
        <f>P$121*$AB122</f>
        <v>0</v>
      </c>
      <c r="Q122" s="205">
        <f>IFERROR(Q$121*$AC122,0)</f>
        <v>0</v>
      </c>
      <c r="R122" s="297">
        <f>R$121*$Z122</f>
        <v>0</v>
      </c>
      <c r="S122" s="205">
        <f>S$121*$AA122</f>
        <v>0</v>
      </c>
      <c r="T122" s="205">
        <f>T$121*$AB122</f>
        <v>0</v>
      </c>
      <c r="U122" s="205">
        <f>IFERROR(U$121*$AC122,0)</f>
        <v>0</v>
      </c>
      <c r="V122" s="297">
        <f>V$121*$Z122</f>
        <v>0</v>
      </c>
      <c r="W122" s="205">
        <f>W$121*$AA122</f>
        <v>0</v>
      </c>
      <c r="X122" s="205">
        <f>X$121*$AB122</f>
        <v>0</v>
      </c>
      <c r="Y122" s="195">
        <f>IFERROR(Y$121*$AC122,0)</f>
        <v>0</v>
      </c>
      <c r="Z122" s="135">
        <v>0</v>
      </c>
      <c r="AA122" s="135">
        <v>0</v>
      </c>
      <c r="AB122" s="135">
        <v>0</v>
      </c>
      <c r="AC122" s="135">
        <v>0</v>
      </c>
    </row>
    <row r="123" spans="1:29" customFormat="1">
      <c r="A123" s="196" t="s">
        <v>157</v>
      </c>
      <c r="B123" s="297">
        <f t="shared" ref="B123:B125" si="185">B$121*$Z123</f>
        <v>0</v>
      </c>
      <c r="C123" s="205">
        <f t="shared" ref="C123:C125" si="186">C$121*$AA123</f>
        <v>0</v>
      </c>
      <c r="D123" s="205">
        <f t="shared" ref="D123:D125" si="187">D$121*$AB123</f>
        <v>0</v>
      </c>
      <c r="E123" s="205">
        <f t="shared" ref="E123:E125" si="188">IFERROR(E$121*$AC123,0)</f>
        <v>0</v>
      </c>
      <c r="F123" s="297">
        <f t="shared" ref="F123:F125" si="189">F$121*$Z123</f>
        <v>0</v>
      </c>
      <c r="G123" s="205">
        <f t="shared" ref="G123:G125" si="190">G$121*$AA123</f>
        <v>0</v>
      </c>
      <c r="H123" s="205">
        <f t="shared" ref="H123:H125" si="191">H$121*$AB123</f>
        <v>0</v>
      </c>
      <c r="I123" s="205">
        <f t="shared" ref="I123:I125" si="192">IFERROR(I$121*$AC123,0)</f>
        <v>0</v>
      </c>
      <c r="J123" s="297">
        <f t="shared" ref="J123:J125" si="193">J$121*$Z123</f>
        <v>0</v>
      </c>
      <c r="K123" s="205">
        <f t="shared" ref="K123:K125" si="194">K$121*$AA123</f>
        <v>0</v>
      </c>
      <c r="L123" s="205">
        <f t="shared" ref="L123:L125" si="195">L$121*$AB123</f>
        <v>0</v>
      </c>
      <c r="M123" s="205">
        <f t="shared" ref="M123:M125" si="196">IFERROR(M$121*$AC123,0)</f>
        <v>0</v>
      </c>
      <c r="N123" s="297">
        <f t="shared" ref="N123:N125" si="197">N$121*$Z123</f>
        <v>0</v>
      </c>
      <c r="O123" s="205">
        <f t="shared" ref="O123:O125" si="198">O$121*$AA123</f>
        <v>0</v>
      </c>
      <c r="P123" s="205">
        <f t="shared" ref="P123:P125" si="199">P$121*$AB123</f>
        <v>0</v>
      </c>
      <c r="Q123" s="205">
        <f t="shared" ref="Q123:Q125" si="200">IFERROR(Q$121*$AC123,0)</f>
        <v>0</v>
      </c>
      <c r="R123" s="297">
        <f t="shared" ref="R123:R125" si="201">R$121*$Z123</f>
        <v>0</v>
      </c>
      <c r="S123" s="205">
        <f t="shared" ref="S123:S125" si="202">S$121*$AA123</f>
        <v>0</v>
      </c>
      <c r="T123" s="205">
        <f t="shared" ref="T123:T125" si="203">T$121*$AB123</f>
        <v>0</v>
      </c>
      <c r="U123" s="205">
        <f t="shared" ref="U123:U125" si="204">IFERROR(U$121*$AC123,0)</f>
        <v>0</v>
      </c>
      <c r="V123" s="297">
        <f t="shared" ref="V123:V125" si="205">V$121*$Z123</f>
        <v>0</v>
      </c>
      <c r="W123" s="205">
        <f t="shared" ref="W123:W125" si="206">W$121*$AA123</f>
        <v>0</v>
      </c>
      <c r="X123" s="205">
        <f t="shared" ref="X123:X125" si="207">X$121*$AB123</f>
        <v>0</v>
      </c>
      <c r="Y123" s="195">
        <f t="shared" ref="Y123:Y125" si="208">IFERROR(Y$121*$AC123,0)</f>
        <v>0</v>
      </c>
      <c r="Z123" s="135">
        <v>0</v>
      </c>
      <c r="AA123" s="135">
        <v>0</v>
      </c>
      <c r="AB123" s="135">
        <v>0</v>
      </c>
      <c r="AC123" s="135">
        <v>0</v>
      </c>
    </row>
    <row r="124" spans="1:29" customFormat="1">
      <c r="A124" s="196" t="s">
        <v>158</v>
      </c>
      <c r="B124" s="297">
        <f t="shared" si="185"/>
        <v>0</v>
      </c>
      <c r="C124" s="205">
        <f t="shared" si="186"/>
        <v>0</v>
      </c>
      <c r="D124" s="205">
        <f t="shared" si="187"/>
        <v>0</v>
      </c>
      <c r="E124" s="205">
        <f t="shared" si="188"/>
        <v>0</v>
      </c>
      <c r="F124" s="297">
        <f t="shared" si="189"/>
        <v>0</v>
      </c>
      <c r="G124" s="205">
        <f t="shared" si="190"/>
        <v>0</v>
      </c>
      <c r="H124" s="205">
        <f t="shared" si="191"/>
        <v>0</v>
      </c>
      <c r="I124" s="205">
        <f t="shared" si="192"/>
        <v>0</v>
      </c>
      <c r="J124" s="297">
        <f t="shared" si="193"/>
        <v>0</v>
      </c>
      <c r="K124" s="205">
        <f t="shared" si="194"/>
        <v>0</v>
      </c>
      <c r="L124" s="205">
        <f t="shared" si="195"/>
        <v>0</v>
      </c>
      <c r="M124" s="205">
        <f t="shared" si="196"/>
        <v>0</v>
      </c>
      <c r="N124" s="297">
        <f t="shared" si="197"/>
        <v>0</v>
      </c>
      <c r="O124" s="205">
        <f t="shared" si="198"/>
        <v>0</v>
      </c>
      <c r="P124" s="205">
        <f t="shared" si="199"/>
        <v>0</v>
      </c>
      <c r="Q124" s="205">
        <f t="shared" si="200"/>
        <v>0</v>
      </c>
      <c r="R124" s="297">
        <f t="shared" si="201"/>
        <v>0</v>
      </c>
      <c r="S124" s="205">
        <f t="shared" si="202"/>
        <v>0</v>
      </c>
      <c r="T124" s="205">
        <f t="shared" si="203"/>
        <v>0</v>
      </c>
      <c r="U124" s="205">
        <f t="shared" si="204"/>
        <v>0</v>
      </c>
      <c r="V124" s="297">
        <f t="shared" si="205"/>
        <v>0</v>
      </c>
      <c r="W124" s="205">
        <f t="shared" si="206"/>
        <v>0</v>
      </c>
      <c r="X124" s="205">
        <f t="shared" si="207"/>
        <v>0</v>
      </c>
      <c r="Y124" s="195">
        <f t="shared" si="208"/>
        <v>0</v>
      </c>
      <c r="Z124" s="135">
        <v>0</v>
      </c>
      <c r="AA124" s="135">
        <v>0</v>
      </c>
      <c r="AB124" s="135">
        <v>0</v>
      </c>
      <c r="AC124" s="135">
        <v>0</v>
      </c>
    </row>
    <row r="125" spans="1:29" customFormat="1">
      <c r="A125" s="196" t="s">
        <v>159</v>
      </c>
      <c r="B125" s="297">
        <f t="shared" si="185"/>
        <v>0</v>
      </c>
      <c r="C125" s="205">
        <f t="shared" si="186"/>
        <v>0</v>
      </c>
      <c r="D125" s="205">
        <f t="shared" si="187"/>
        <v>0</v>
      </c>
      <c r="E125" s="205">
        <f t="shared" si="188"/>
        <v>0</v>
      </c>
      <c r="F125" s="297">
        <f t="shared" si="189"/>
        <v>0</v>
      </c>
      <c r="G125" s="205">
        <f t="shared" si="190"/>
        <v>0</v>
      </c>
      <c r="H125" s="205">
        <f t="shared" si="191"/>
        <v>0</v>
      </c>
      <c r="I125" s="205">
        <f t="shared" si="192"/>
        <v>0</v>
      </c>
      <c r="J125" s="297">
        <f t="shared" si="193"/>
        <v>0</v>
      </c>
      <c r="K125" s="205">
        <f t="shared" si="194"/>
        <v>0</v>
      </c>
      <c r="L125" s="205">
        <f t="shared" si="195"/>
        <v>0</v>
      </c>
      <c r="M125" s="205">
        <f t="shared" si="196"/>
        <v>0</v>
      </c>
      <c r="N125" s="297">
        <f t="shared" si="197"/>
        <v>0</v>
      </c>
      <c r="O125" s="205">
        <f t="shared" si="198"/>
        <v>0</v>
      </c>
      <c r="P125" s="205">
        <f t="shared" si="199"/>
        <v>0</v>
      </c>
      <c r="Q125" s="205">
        <f t="shared" si="200"/>
        <v>0</v>
      </c>
      <c r="R125" s="297">
        <f t="shared" si="201"/>
        <v>0</v>
      </c>
      <c r="S125" s="205">
        <f t="shared" si="202"/>
        <v>0</v>
      </c>
      <c r="T125" s="205">
        <f t="shared" si="203"/>
        <v>0</v>
      </c>
      <c r="U125" s="205">
        <f t="shared" si="204"/>
        <v>0</v>
      </c>
      <c r="V125" s="297">
        <f t="shared" si="205"/>
        <v>0</v>
      </c>
      <c r="W125" s="205">
        <f t="shared" si="206"/>
        <v>0</v>
      </c>
      <c r="X125" s="205">
        <f t="shared" si="207"/>
        <v>0</v>
      </c>
      <c r="Y125" s="195">
        <f t="shared" si="208"/>
        <v>0</v>
      </c>
      <c r="Z125" s="135">
        <v>0</v>
      </c>
      <c r="AA125" s="135">
        <v>0</v>
      </c>
      <c r="AB125" s="135">
        <v>0</v>
      </c>
      <c r="AC125" s="135">
        <v>0</v>
      </c>
    </row>
    <row r="126" spans="1:29" s="225" customFormat="1" ht="13">
      <c r="A126" s="250" t="s">
        <v>47</v>
      </c>
      <c r="B126" s="298">
        <f>'[18]DISCOM Sales incl Addl Loads'!$C142</f>
        <v>22</v>
      </c>
      <c r="C126" s="263">
        <f>'[18]DISCOM Sales incl Addl Loads'!$R142</f>
        <v>16.571608508529295</v>
      </c>
      <c r="D126" s="263">
        <f>'[18]DISCOM Sales incl Addl Loads'!$D142</f>
        <v>63.921999999999997</v>
      </c>
      <c r="E126" s="223">
        <f>'[18]DISCOM Sales incl Addl Loads'!$E142</f>
        <v>0</v>
      </c>
      <c r="F126" s="311">
        <f>'[18]DISCOM Sales incl Addl Loads'!$C235</f>
        <v>22</v>
      </c>
      <c r="G126" s="223">
        <f>'[18]DISCOM Sales incl Addl Loads'!$R235</f>
        <v>16.903040678699881</v>
      </c>
      <c r="H126" s="223">
        <f>'[18]DISCOM Sales incl Addl Loads'!$D235</f>
        <v>63.921999999999997</v>
      </c>
      <c r="I126" s="223">
        <f>'[18]DISCOM Sales incl Addl Loads'!$E235</f>
        <v>0</v>
      </c>
      <c r="J126" s="311">
        <f>'[18]DISCOM Sales incl Addl Loads'!$C328</f>
        <v>22</v>
      </c>
      <c r="K126" s="223">
        <f>'[18]DISCOM Sales incl Addl Loads'!$R328</f>
        <v>17.241101492273877</v>
      </c>
      <c r="L126" s="223">
        <f>'[18]DISCOM Sales incl Addl Loads'!$D328</f>
        <v>63.921999999999997</v>
      </c>
      <c r="M126" s="223">
        <f>'[18]DISCOM Sales incl Addl Loads'!$E328</f>
        <v>0</v>
      </c>
      <c r="N126" s="311">
        <f>'[18]DISCOM Sales incl Addl Loads'!$C421</f>
        <v>22</v>
      </c>
      <c r="O126" s="223">
        <f>'[18]DISCOM Sales incl Addl Loads'!$R421</f>
        <v>17.585923522119355</v>
      </c>
      <c r="P126" s="223">
        <f>'[18]DISCOM Sales incl Addl Loads'!$D421</f>
        <v>63.921999999999997</v>
      </c>
      <c r="Q126" s="223">
        <f>'[18]DISCOM Sales incl Addl Loads'!$E421</f>
        <v>0</v>
      </c>
      <c r="R126" s="311">
        <f>'[18]DISCOM Sales incl Addl Loads'!$C514</f>
        <v>22</v>
      </c>
      <c r="S126" s="223">
        <f>'[18]DISCOM Sales incl Addl Loads'!$R514</f>
        <v>17.937641992561744</v>
      </c>
      <c r="T126" s="223">
        <f>'[18]DISCOM Sales incl Addl Loads'!$D514</f>
        <v>63.921999999999997</v>
      </c>
      <c r="U126" s="223">
        <f>'[18]DISCOM Sales incl Addl Loads'!$E514</f>
        <v>0</v>
      </c>
      <c r="V126" s="311">
        <f>'[18]DISCOM Sales incl Addl Loads'!$C607</f>
        <v>22</v>
      </c>
      <c r="W126" s="223">
        <f>'[18]DISCOM Sales incl Addl Loads'!$R607</f>
        <v>18.296394832412979</v>
      </c>
      <c r="X126" s="223">
        <f>'[18]DISCOM Sales incl Addl Loads'!$D607</f>
        <v>63.921999999999997</v>
      </c>
      <c r="Y126" s="224">
        <f>'[18]DISCOM Sales incl Addl Loads'!$E607</f>
        <v>0</v>
      </c>
      <c r="Z126" s="188"/>
      <c r="AA126" s="188"/>
      <c r="AB126" s="188"/>
      <c r="AC126" s="188"/>
    </row>
    <row r="127" spans="1:29" s="225" customFormat="1" ht="13">
      <c r="A127" s="251" t="s">
        <v>95</v>
      </c>
      <c r="B127" s="299">
        <f>'[18]DISCOM Sales incl Addl Loads'!$C143</f>
        <v>27</v>
      </c>
      <c r="C127" s="264">
        <f>'[18]DISCOM Sales incl Addl Loads'!$R143</f>
        <v>348.47981995376608</v>
      </c>
      <c r="D127" s="264">
        <f>'[18]DISCOM Sales incl Addl Loads'!$D143</f>
        <v>63.538000000000004</v>
      </c>
      <c r="E127" s="223">
        <f>'[18]DISCOM Sales incl Addl Loads'!$E143</f>
        <v>0</v>
      </c>
      <c r="F127" s="311">
        <f>'[18]DISCOM Sales incl Addl Loads'!$C236</f>
        <v>27</v>
      </c>
      <c r="G127" s="223">
        <f>'[18]DISCOM Sales incl Addl Loads'!$R236</f>
        <v>355.90495644085672</v>
      </c>
      <c r="H127" s="223">
        <f>'[18]DISCOM Sales incl Addl Loads'!$D236</f>
        <v>63.538000000000004</v>
      </c>
      <c r="I127" s="223">
        <f>'[18]DISCOM Sales incl Addl Loads'!$E236</f>
        <v>0</v>
      </c>
      <c r="J127" s="311">
        <f>'[18]DISCOM Sales incl Addl Loads'!$C329</f>
        <v>27</v>
      </c>
      <c r="K127" s="223">
        <f>'[18]DISCOM Sales incl Addl Loads'!$R329</f>
        <v>363.49252607164453</v>
      </c>
      <c r="L127" s="223">
        <f>'[18]DISCOM Sales incl Addl Loads'!$D329</f>
        <v>63.538000000000004</v>
      </c>
      <c r="M127" s="223">
        <f>'[18]DISCOM Sales incl Addl Loads'!$E329</f>
        <v>0</v>
      </c>
      <c r="N127" s="311">
        <f>'[18]DISCOM Sales incl Addl Loads'!$C422</f>
        <v>27</v>
      </c>
      <c r="O127" s="223">
        <f>'[18]DISCOM Sales incl Addl Loads'!$R422</f>
        <v>371.24620350100309</v>
      </c>
      <c r="P127" s="223">
        <f>'[18]DISCOM Sales incl Addl Loads'!$D422</f>
        <v>63.538000000000004</v>
      </c>
      <c r="Q127" s="223">
        <f>'[18]DISCOM Sales incl Addl Loads'!$E422</f>
        <v>0</v>
      </c>
      <c r="R127" s="311">
        <f>'[18]DISCOM Sales incl Addl Loads'!$C515</f>
        <v>27</v>
      </c>
      <c r="S127" s="223">
        <f>'[18]DISCOM Sales incl Addl Loads'!$R515</f>
        <v>379.16974990373683</v>
      </c>
      <c r="T127" s="223">
        <f>'[18]DISCOM Sales incl Addl Loads'!$D515</f>
        <v>63.538000000000004</v>
      </c>
      <c r="U127" s="223">
        <f>'[18]DISCOM Sales incl Addl Loads'!$E515</f>
        <v>0</v>
      </c>
      <c r="V127" s="311">
        <f>'[18]DISCOM Sales incl Addl Loads'!$C608</f>
        <v>27</v>
      </c>
      <c r="W127" s="223">
        <f>'[18]DISCOM Sales incl Addl Loads'!$R608</f>
        <v>387.26701510334033</v>
      </c>
      <c r="X127" s="223">
        <f>'[18]DISCOM Sales incl Addl Loads'!$D608</f>
        <v>63.538000000000004</v>
      </c>
      <c r="Y127" s="224">
        <f>'[18]DISCOM Sales incl Addl Loads'!$E608</f>
        <v>0</v>
      </c>
      <c r="Z127" s="188"/>
      <c r="AA127" s="188"/>
      <c r="AB127" s="188"/>
      <c r="AC127" s="188"/>
    </row>
    <row r="128" spans="1:29" s="225" customFormat="1" ht="13">
      <c r="A128" s="251" t="s">
        <v>39</v>
      </c>
      <c r="B128" s="298">
        <f>'[18]DISCOM Sales incl Addl Loads'!$C144</f>
        <v>8</v>
      </c>
      <c r="C128" s="263">
        <f>'[18]DISCOM Sales incl Addl Loads'!$R144</f>
        <v>27.248278082400002</v>
      </c>
      <c r="D128" s="263">
        <f>'[18]DISCOM Sales incl Addl Loads'!$D144</f>
        <v>16.170000000000002</v>
      </c>
      <c r="E128" s="223">
        <f>'[18]DISCOM Sales incl Addl Loads'!$E144</f>
        <v>0</v>
      </c>
      <c r="F128" s="311">
        <f>'[18]DISCOM Sales incl Addl Loads'!$C237</f>
        <v>8</v>
      </c>
      <c r="G128" s="223">
        <f>'[18]DISCOM Sales incl Addl Loads'!$R237</f>
        <v>27.793243644048001</v>
      </c>
      <c r="H128" s="223">
        <f>'[18]DISCOM Sales incl Addl Loads'!$D237</f>
        <v>16.170000000000002</v>
      </c>
      <c r="I128" s="223">
        <f>'[18]DISCOM Sales incl Addl Loads'!$E237</f>
        <v>0</v>
      </c>
      <c r="J128" s="311">
        <f>'[18]DISCOM Sales incl Addl Loads'!$C330</f>
        <v>8</v>
      </c>
      <c r="K128" s="223">
        <f>'[18]DISCOM Sales incl Addl Loads'!$R330</f>
        <v>28.349108516928965</v>
      </c>
      <c r="L128" s="223">
        <f>'[18]DISCOM Sales incl Addl Loads'!$D330</f>
        <v>16.170000000000002</v>
      </c>
      <c r="M128" s="223">
        <f>'[18]DISCOM Sales incl Addl Loads'!$E330</f>
        <v>0</v>
      </c>
      <c r="N128" s="311">
        <f>'[18]DISCOM Sales incl Addl Loads'!$C423</f>
        <v>8</v>
      </c>
      <c r="O128" s="223">
        <f>'[18]DISCOM Sales incl Addl Loads'!$R423</f>
        <v>28.916090687267541</v>
      </c>
      <c r="P128" s="223">
        <f>'[18]DISCOM Sales incl Addl Loads'!$D423</f>
        <v>16.170000000000002</v>
      </c>
      <c r="Q128" s="223">
        <f>'[18]DISCOM Sales incl Addl Loads'!$E423</f>
        <v>0</v>
      </c>
      <c r="R128" s="311">
        <f>'[18]DISCOM Sales incl Addl Loads'!$C516</f>
        <v>8</v>
      </c>
      <c r="S128" s="223">
        <f>'[18]DISCOM Sales incl Addl Loads'!$R516</f>
        <v>29.494412501012896</v>
      </c>
      <c r="T128" s="223">
        <f>'[18]DISCOM Sales incl Addl Loads'!$D516</f>
        <v>16.170000000000002</v>
      </c>
      <c r="U128" s="223">
        <f>'[18]DISCOM Sales incl Addl Loads'!$E516</f>
        <v>0</v>
      </c>
      <c r="V128" s="311">
        <f>'[18]DISCOM Sales incl Addl Loads'!$C609</f>
        <v>8</v>
      </c>
      <c r="W128" s="223">
        <f>'[18]DISCOM Sales incl Addl Loads'!$R609</f>
        <v>30.084300751033151</v>
      </c>
      <c r="X128" s="223">
        <f>'[18]DISCOM Sales incl Addl Loads'!$D609</f>
        <v>16.170000000000002</v>
      </c>
      <c r="Y128" s="224">
        <f>'[18]DISCOM Sales incl Addl Loads'!$E609</f>
        <v>0</v>
      </c>
      <c r="Z128" s="188"/>
      <c r="AA128" s="188"/>
      <c r="AB128" s="188"/>
      <c r="AC128" s="188"/>
    </row>
    <row r="129" spans="1:29" s="225" customFormat="1" ht="13">
      <c r="A129" s="252" t="s">
        <v>49</v>
      </c>
      <c r="B129" s="298">
        <f>'[18]DISCOM Sales incl Addl Loads'!$C145</f>
        <v>9</v>
      </c>
      <c r="C129" s="263">
        <f>'[18]DISCOM Sales incl Addl Loads'!$R145</f>
        <v>2.1197014599999999</v>
      </c>
      <c r="D129" s="263">
        <f>'[18]DISCOM Sales incl Addl Loads'!$D145</f>
        <v>8.4700000000000006</v>
      </c>
      <c r="E129" s="223">
        <f>'[18]DISCOM Sales incl Addl Loads'!$E145</f>
        <v>0</v>
      </c>
      <c r="F129" s="311">
        <f>'[18]DISCOM Sales incl Addl Loads'!$C238</f>
        <v>9</v>
      </c>
      <c r="G129" s="223">
        <f>'[18]DISCOM Sales incl Addl Loads'!$R238</f>
        <v>2.1341722612000003</v>
      </c>
      <c r="H129" s="223">
        <f>'[18]DISCOM Sales incl Addl Loads'!$D238</f>
        <v>8.4700000000000006</v>
      </c>
      <c r="I129" s="223">
        <f>'[18]DISCOM Sales incl Addl Loads'!$E238</f>
        <v>0</v>
      </c>
      <c r="J129" s="311">
        <f>'[18]DISCOM Sales incl Addl Loads'!$C331</f>
        <v>9</v>
      </c>
      <c r="K129" s="223">
        <f>'[18]DISCOM Sales incl Addl Loads'!$R331</f>
        <v>2.1489324784240003</v>
      </c>
      <c r="L129" s="223">
        <f>'[18]DISCOM Sales incl Addl Loads'!$D331</f>
        <v>8.4700000000000006</v>
      </c>
      <c r="M129" s="223">
        <f>'[18]DISCOM Sales incl Addl Loads'!$E331</f>
        <v>0</v>
      </c>
      <c r="N129" s="311">
        <f>'[18]DISCOM Sales incl Addl Loads'!$C424</f>
        <v>9</v>
      </c>
      <c r="O129" s="223">
        <f>'[18]DISCOM Sales incl Addl Loads'!$R424</f>
        <v>2.1639878999924802</v>
      </c>
      <c r="P129" s="223">
        <f>'[18]DISCOM Sales incl Addl Loads'!$D424</f>
        <v>8.4700000000000006</v>
      </c>
      <c r="Q129" s="223">
        <f>'[18]DISCOM Sales incl Addl Loads'!$E424</f>
        <v>0</v>
      </c>
      <c r="R129" s="311">
        <f>'[18]DISCOM Sales incl Addl Loads'!$C517</f>
        <v>9</v>
      </c>
      <c r="S129" s="223">
        <f>'[18]DISCOM Sales incl Addl Loads'!$R517</f>
        <v>2.1793444299923297</v>
      </c>
      <c r="T129" s="223">
        <f>'[18]DISCOM Sales incl Addl Loads'!$D517</f>
        <v>8.4700000000000006</v>
      </c>
      <c r="U129" s="223">
        <f>'[18]DISCOM Sales incl Addl Loads'!$E517</f>
        <v>0</v>
      </c>
      <c r="V129" s="311">
        <f>'[18]DISCOM Sales incl Addl Loads'!$C610</f>
        <v>9</v>
      </c>
      <c r="W129" s="223">
        <f>'[18]DISCOM Sales incl Addl Loads'!$R610</f>
        <v>2.1950080905921765</v>
      </c>
      <c r="X129" s="223">
        <f>'[18]DISCOM Sales incl Addl Loads'!$D610</f>
        <v>8.4700000000000006</v>
      </c>
      <c r="Y129" s="224">
        <f>'[18]DISCOM Sales incl Addl Loads'!$E610</f>
        <v>0</v>
      </c>
      <c r="Z129" s="188"/>
      <c r="AA129" s="188"/>
      <c r="AB129" s="188"/>
      <c r="AC129" s="188"/>
    </row>
    <row r="130" spans="1:29" s="225" customFormat="1" ht="13">
      <c r="A130" s="252" t="s">
        <v>99</v>
      </c>
      <c r="B130" s="298">
        <f>'[18]DISCOM Sales incl Addl Loads'!$C146</f>
        <v>0</v>
      </c>
      <c r="C130" s="263">
        <f>'[18]DISCOM Sales incl Addl Loads'!$R146</f>
        <v>0</v>
      </c>
      <c r="D130" s="263">
        <f>'[18]DISCOM Sales incl Addl Loads'!$D146</f>
        <v>0</v>
      </c>
      <c r="E130" s="223">
        <f>'[18]DISCOM Sales incl Addl Loads'!$E146</f>
        <v>0</v>
      </c>
      <c r="F130" s="311">
        <f>'[18]DISCOM Sales incl Addl Loads'!$C239</f>
        <v>0</v>
      </c>
      <c r="G130" s="223">
        <f>'[18]DISCOM Sales incl Addl Loads'!$R239</f>
        <v>0</v>
      </c>
      <c r="H130" s="223">
        <f>'[18]DISCOM Sales incl Addl Loads'!$D239</f>
        <v>0</v>
      </c>
      <c r="I130" s="223">
        <f>'[18]DISCOM Sales incl Addl Loads'!$E239</f>
        <v>0</v>
      </c>
      <c r="J130" s="311">
        <f>'[18]DISCOM Sales incl Addl Loads'!$C332</f>
        <v>0</v>
      </c>
      <c r="K130" s="223">
        <f>'[18]DISCOM Sales incl Addl Loads'!$R332</f>
        <v>0</v>
      </c>
      <c r="L130" s="223">
        <f>'[18]DISCOM Sales incl Addl Loads'!$D332</f>
        <v>0</v>
      </c>
      <c r="M130" s="223">
        <f>'[18]DISCOM Sales incl Addl Loads'!$E332</f>
        <v>0</v>
      </c>
      <c r="N130" s="311">
        <f>'[18]DISCOM Sales incl Addl Loads'!$C425</f>
        <v>0</v>
      </c>
      <c r="O130" s="223">
        <f>'[18]DISCOM Sales incl Addl Loads'!$R425</f>
        <v>0</v>
      </c>
      <c r="P130" s="223">
        <f>'[18]DISCOM Sales incl Addl Loads'!$D425</f>
        <v>0</v>
      </c>
      <c r="Q130" s="223">
        <f>'[18]DISCOM Sales incl Addl Loads'!$E425</f>
        <v>0</v>
      </c>
      <c r="R130" s="311">
        <f>'[18]DISCOM Sales incl Addl Loads'!$C518</f>
        <v>0</v>
      </c>
      <c r="S130" s="223">
        <f>'[18]DISCOM Sales incl Addl Loads'!$R518</f>
        <v>0</v>
      </c>
      <c r="T130" s="223">
        <f>'[18]DISCOM Sales incl Addl Loads'!$D518</f>
        <v>0</v>
      </c>
      <c r="U130" s="223">
        <f>'[18]DISCOM Sales incl Addl Loads'!$E518</f>
        <v>0</v>
      </c>
      <c r="V130" s="311">
        <f>'[18]DISCOM Sales incl Addl Loads'!$C611</f>
        <v>0</v>
      </c>
      <c r="W130" s="223">
        <f>'[18]DISCOM Sales incl Addl Loads'!$R611</f>
        <v>0</v>
      </c>
      <c r="X130" s="223">
        <f>'[18]DISCOM Sales incl Addl Loads'!$D611</f>
        <v>0</v>
      </c>
      <c r="Y130" s="224">
        <f>'[18]DISCOM Sales incl Addl Loads'!$E611</f>
        <v>0</v>
      </c>
      <c r="Z130" s="188"/>
      <c r="AA130" s="188"/>
      <c r="AB130" s="188"/>
      <c r="AC130" s="188"/>
    </row>
    <row r="131" spans="1:29">
      <c r="A131" s="249" t="s">
        <v>18</v>
      </c>
      <c r="B131" s="294">
        <f>SUM(B132,B140,B141,B146,B151:B155)</f>
        <v>74</v>
      </c>
      <c r="C131" s="214">
        <f t="shared" ref="C131:Y131" si="209">SUM(C132,C140,C141,C146,C151:C155)</f>
        <v>3629.7596225891543</v>
      </c>
      <c r="D131" s="214">
        <f t="shared" si="209"/>
        <v>2926.0171966400003</v>
      </c>
      <c r="E131" s="214">
        <f t="shared" si="209"/>
        <v>0</v>
      </c>
      <c r="F131" s="294">
        <f t="shared" si="209"/>
        <v>76</v>
      </c>
      <c r="G131" s="214">
        <f t="shared" si="209"/>
        <v>3788.5855955278889</v>
      </c>
      <c r="H131" s="214">
        <f t="shared" si="209"/>
        <v>2943.586450917056</v>
      </c>
      <c r="I131" s="214">
        <f t="shared" si="209"/>
        <v>0</v>
      </c>
      <c r="J131" s="316">
        <f t="shared" si="209"/>
        <v>76</v>
      </c>
      <c r="K131" s="214">
        <f t="shared" si="209"/>
        <v>4090.3366408658621</v>
      </c>
      <c r="L131" s="214">
        <f t="shared" si="209"/>
        <v>2953.4920881524467</v>
      </c>
      <c r="M131" s="214">
        <f t="shared" si="209"/>
        <v>0</v>
      </c>
      <c r="N131" s="316">
        <f t="shared" si="209"/>
        <v>76</v>
      </c>
      <c r="O131" s="214">
        <f t="shared" si="209"/>
        <v>4419.184592817981</v>
      </c>
      <c r="P131" s="214">
        <f t="shared" si="209"/>
        <v>2963.7544258768544</v>
      </c>
      <c r="Q131" s="214">
        <f t="shared" si="209"/>
        <v>0</v>
      </c>
      <c r="R131" s="316">
        <f t="shared" si="209"/>
        <v>76</v>
      </c>
      <c r="S131" s="214">
        <f t="shared" si="209"/>
        <v>4777.7073028998875</v>
      </c>
      <c r="T131" s="214">
        <f t="shared" si="209"/>
        <v>2972.395008799816</v>
      </c>
      <c r="U131" s="214">
        <f t="shared" si="209"/>
        <v>0</v>
      </c>
      <c r="V131" s="316">
        <f t="shared" si="209"/>
        <v>76</v>
      </c>
      <c r="W131" s="214">
        <f t="shared" si="209"/>
        <v>5168.6914185739797</v>
      </c>
      <c r="X131" s="214">
        <f t="shared" si="209"/>
        <v>2981.4366829313249</v>
      </c>
      <c r="Y131" s="218">
        <f t="shared" si="209"/>
        <v>0</v>
      </c>
    </row>
    <row r="132" spans="1:29" s="130" customFormat="1" ht="13">
      <c r="A132" s="199" t="s">
        <v>171</v>
      </c>
      <c r="B132" s="301">
        <f>'[18]DISCOM Sales incl Addl Loads'!$C155</f>
        <v>16</v>
      </c>
      <c r="C132" s="265">
        <f>'[18]DISCOM Sales incl Addl Loads'!$R155</f>
        <v>768.69263778873051</v>
      </c>
      <c r="D132" s="265">
        <f>'[18]DISCOM Sales incl Addl Loads'!$D155</f>
        <v>197.22000000000003</v>
      </c>
      <c r="E132" s="215">
        <f>'[18]DISCOM Sales incl Addl Loads'!$E155</f>
        <v>0</v>
      </c>
      <c r="F132" s="312">
        <f>'[18]DISCOM Sales incl Addl Loads'!$C248</f>
        <v>16</v>
      </c>
      <c r="G132" s="215">
        <f>'[18]DISCOM Sales incl Addl Loads'!$R248</f>
        <v>672.23312924647246</v>
      </c>
      <c r="H132" s="215">
        <f>'[18]DISCOM Sales incl Addl Loads'!$D248</f>
        <v>197.22000000000003</v>
      </c>
      <c r="I132" s="215">
        <f>'[18]DISCOM Sales incl Addl Loads'!$E248</f>
        <v>0</v>
      </c>
      <c r="J132" s="312">
        <f>'[18]DISCOM Sales incl Addl Loads'!$C341</f>
        <v>16</v>
      </c>
      <c r="K132" s="215">
        <f>'[18]DISCOM Sales incl Addl Loads'!$R341</f>
        <v>706.61302763606591</v>
      </c>
      <c r="L132" s="215">
        <f>'[18]DISCOM Sales incl Addl Loads'!$D341</f>
        <v>197.22000000000003</v>
      </c>
      <c r="M132" s="215">
        <f>'[18]DISCOM Sales incl Addl Loads'!$E341</f>
        <v>0</v>
      </c>
      <c r="N132" s="312">
        <f>'[18]DISCOM Sales incl Addl Loads'!$C434</f>
        <v>16</v>
      </c>
      <c r="O132" s="215">
        <f>'[18]DISCOM Sales incl Addl Loads'!$R434</f>
        <v>742.85322203176486</v>
      </c>
      <c r="P132" s="215">
        <f>'[18]DISCOM Sales incl Addl Loads'!$D434</f>
        <v>197.22000000000003</v>
      </c>
      <c r="Q132" s="215">
        <f>'[18]DISCOM Sales incl Addl Loads'!$E434</f>
        <v>0</v>
      </c>
      <c r="R132" s="312">
        <f>'[18]DISCOM Sales incl Addl Loads'!$C527</f>
        <v>16</v>
      </c>
      <c r="S132" s="215">
        <f>'[18]DISCOM Sales incl Addl Loads'!$R527</f>
        <v>781.06014588508287</v>
      </c>
      <c r="T132" s="215">
        <f>'[18]DISCOM Sales incl Addl Loads'!$D527</f>
        <v>197.22000000000003</v>
      </c>
      <c r="U132" s="215">
        <f>'[18]DISCOM Sales incl Addl Loads'!$E527</f>
        <v>0</v>
      </c>
      <c r="V132" s="312">
        <f>'[18]DISCOM Sales incl Addl Loads'!$C620</f>
        <v>16</v>
      </c>
      <c r="W132" s="215">
        <f>'[18]DISCOM Sales incl Addl Loads'!$R620</f>
        <v>821.34664222634092</v>
      </c>
      <c r="X132" s="215">
        <f>'[18]DISCOM Sales incl Addl Loads'!$D620</f>
        <v>197.22000000000003</v>
      </c>
      <c r="Y132" s="220">
        <f>'[18]DISCOM Sales incl Addl Loads'!$E620</f>
        <v>0</v>
      </c>
      <c r="Z132" s="134"/>
      <c r="AA132" s="134"/>
      <c r="AB132" s="134"/>
      <c r="AC132" s="134"/>
    </row>
    <row r="133" spans="1:29" s="247" customFormat="1">
      <c r="A133" s="198" t="s">
        <v>161</v>
      </c>
      <c r="B133" s="297">
        <f>B$132*$Z133</f>
        <v>0</v>
      </c>
      <c r="C133" s="205">
        <f>C$132*$AA133</f>
        <v>85.693880755749944</v>
      </c>
      <c r="D133" s="205">
        <f>D$132*$AB133</f>
        <v>0</v>
      </c>
      <c r="E133" s="205">
        <f>IFERROR(E$132*$AC133,0)</f>
        <v>0</v>
      </c>
      <c r="F133" s="297">
        <f>F$132*$Z133</f>
        <v>0</v>
      </c>
      <c r="G133" s="205">
        <f>G$132*$AA133</f>
        <v>74.940571544207387</v>
      </c>
      <c r="H133" s="205">
        <f>H$132*$AB133</f>
        <v>0</v>
      </c>
      <c r="I133" s="205">
        <f>IFERROR(I$132*$AC133,0)</f>
        <v>0</v>
      </c>
      <c r="J133" s="297">
        <f>J$132*$Z133</f>
        <v>0</v>
      </c>
      <c r="K133" s="205">
        <f>K$132*$AA133</f>
        <v>78.77324375694991</v>
      </c>
      <c r="L133" s="205">
        <f>L$132*$AB133</f>
        <v>0</v>
      </c>
      <c r="M133" s="205">
        <f>IFERROR(M$132*$AC133,0)</f>
        <v>0</v>
      </c>
      <c r="N133" s="297">
        <f>N$132*$Z133</f>
        <v>0</v>
      </c>
      <c r="O133" s="205">
        <f>O$132*$AA133</f>
        <v>82.813301830153108</v>
      </c>
      <c r="P133" s="205">
        <f>P$132*$AB133</f>
        <v>0</v>
      </c>
      <c r="Q133" s="205">
        <f>IFERROR(Q$132*$AC133,0)</f>
        <v>0</v>
      </c>
      <c r="R133" s="297">
        <f>R$132*$Z133</f>
        <v>0</v>
      </c>
      <c r="S133" s="205">
        <f>S$132*$AA133</f>
        <v>87.072610968521772</v>
      </c>
      <c r="T133" s="205">
        <f>T$132*$AB133</f>
        <v>0</v>
      </c>
      <c r="U133" s="205">
        <f>IFERROR(U$132*$AC133,0)</f>
        <v>0</v>
      </c>
      <c r="V133" s="297">
        <f>V$132*$Z133</f>
        <v>0</v>
      </c>
      <c r="W133" s="205">
        <f>W$132*$AA133</f>
        <v>91.563750916818719</v>
      </c>
      <c r="X133" s="205">
        <f>X$132*$AB133</f>
        <v>0</v>
      </c>
      <c r="Y133" s="195">
        <f>IFERROR(Y$132*$AC133,0)</f>
        <v>0</v>
      </c>
      <c r="Z133" s="246">
        <v>0</v>
      </c>
      <c r="AA133" s="246">
        <v>0.11148003316678347</v>
      </c>
      <c r="AB133" s="246">
        <v>0</v>
      </c>
      <c r="AC133" s="246">
        <v>0</v>
      </c>
    </row>
    <row r="134" spans="1:29" s="193" customFormat="1" ht="13">
      <c r="A134" s="198" t="s">
        <v>163</v>
      </c>
      <c r="B134" s="297">
        <f t="shared" ref="B134:B139" si="210">B$132*$Z134</f>
        <v>0</v>
      </c>
      <c r="C134" s="205">
        <f t="shared" ref="C134:C138" si="211">C$132*$AA134</f>
        <v>0</v>
      </c>
      <c r="D134" s="205">
        <f t="shared" ref="D134:D139" si="212">D$132*$AB134</f>
        <v>0</v>
      </c>
      <c r="E134" s="205">
        <f t="shared" ref="E134:E139" si="213">IFERROR(E$132*$AC134,0)</f>
        <v>0</v>
      </c>
      <c r="F134" s="297">
        <f t="shared" ref="F134:F139" si="214">F$132*$Z134</f>
        <v>0</v>
      </c>
      <c r="G134" s="205">
        <f t="shared" ref="G134:G138" si="215">G$132*$AA134</f>
        <v>0</v>
      </c>
      <c r="H134" s="205">
        <f t="shared" ref="H134:H139" si="216">H$132*$AB134</f>
        <v>0</v>
      </c>
      <c r="I134" s="205">
        <f t="shared" ref="I134:I139" si="217">IFERROR(I$132*$AC134,0)</f>
        <v>0</v>
      </c>
      <c r="J134" s="297">
        <f t="shared" ref="J134:J139" si="218">J$132*$Z134</f>
        <v>0</v>
      </c>
      <c r="K134" s="205">
        <f t="shared" ref="K134:K138" si="219">K$132*$AA134</f>
        <v>0</v>
      </c>
      <c r="L134" s="205">
        <f t="shared" ref="L134:L139" si="220">L$132*$AB134</f>
        <v>0</v>
      </c>
      <c r="M134" s="205">
        <f t="shared" ref="M134:M139" si="221">IFERROR(M$132*$AC134,0)</f>
        <v>0</v>
      </c>
      <c r="N134" s="297">
        <f t="shared" ref="N134:N139" si="222">N$132*$Z134</f>
        <v>0</v>
      </c>
      <c r="O134" s="205">
        <f t="shared" ref="O134:O138" si="223">O$132*$AA134</f>
        <v>0</v>
      </c>
      <c r="P134" s="205">
        <f t="shared" ref="P134:P139" si="224">P$132*$AB134</f>
        <v>0</v>
      </c>
      <c r="Q134" s="205">
        <f t="shared" ref="Q134:Q139" si="225">IFERROR(Q$132*$AC134,0)</f>
        <v>0</v>
      </c>
      <c r="R134" s="297">
        <f t="shared" ref="R134:R139" si="226">R$132*$Z134</f>
        <v>0</v>
      </c>
      <c r="S134" s="205">
        <f t="shared" ref="S134:S138" si="227">S$132*$AA134</f>
        <v>0</v>
      </c>
      <c r="T134" s="205">
        <f t="shared" ref="T134:T139" si="228">T$132*$AB134</f>
        <v>0</v>
      </c>
      <c r="U134" s="205">
        <f t="shared" ref="U134:U139" si="229">IFERROR(U$132*$AC134,0)</f>
        <v>0</v>
      </c>
      <c r="V134" s="297">
        <f t="shared" ref="V134:V139" si="230">V$132*$Z134</f>
        <v>0</v>
      </c>
      <c r="W134" s="205">
        <f t="shared" ref="W134:W138" si="231">W$132*$AA134</f>
        <v>0</v>
      </c>
      <c r="X134" s="205">
        <f t="shared" ref="X134:X139" si="232">X$132*$AB134</f>
        <v>0</v>
      </c>
      <c r="Y134" s="195">
        <f t="shared" ref="Y134:Y139" si="233">IFERROR(Y$132*$AC134,0)</f>
        <v>0</v>
      </c>
      <c r="Z134" s="200"/>
      <c r="AA134" s="200"/>
      <c r="AB134" s="200"/>
      <c r="AC134" s="201"/>
    </row>
    <row r="135" spans="1:29" s="193" customFormat="1" ht="13">
      <c r="A135" s="196" t="s">
        <v>164</v>
      </c>
      <c r="B135" s="297">
        <f t="shared" si="210"/>
        <v>0</v>
      </c>
      <c r="C135" s="205">
        <f t="shared" si="211"/>
        <v>0</v>
      </c>
      <c r="D135" s="205">
        <f t="shared" si="212"/>
        <v>0</v>
      </c>
      <c r="E135" s="205">
        <f t="shared" si="213"/>
        <v>0</v>
      </c>
      <c r="F135" s="297">
        <f t="shared" si="214"/>
        <v>0</v>
      </c>
      <c r="G135" s="205">
        <f t="shared" si="215"/>
        <v>0</v>
      </c>
      <c r="H135" s="205">
        <f t="shared" si="216"/>
        <v>0</v>
      </c>
      <c r="I135" s="205">
        <f t="shared" si="217"/>
        <v>0</v>
      </c>
      <c r="J135" s="297">
        <f t="shared" si="218"/>
        <v>0</v>
      </c>
      <c r="K135" s="205">
        <f t="shared" si="219"/>
        <v>0</v>
      </c>
      <c r="L135" s="205">
        <f t="shared" si="220"/>
        <v>0</v>
      </c>
      <c r="M135" s="205">
        <f t="shared" si="221"/>
        <v>0</v>
      </c>
      <c r="N135" s="297">
        <f t="shared" si="222"/>
        <v>0</v>
      </c>
      <c r="O135" s="205">
        <f t="shared" si="223"/>
        <v>0</v>
      </c>
      <c r="P135" s="205">
        <f t="shared" si="224"/>
        <v>0</v>
      </c>
      <c r="Q135" s="205">
        <f t="shared" si="225"/>
        <v>0</v>
      </c>
      <c r="R135" s="297">
        <f t="shared" si="226"/>
        <v>0</v>
      </c>
      <c r="S135" s="205">
        <f t="shared" si="227"/>
        <v>0</v>
      </c>
      <c r="T135" s="205">
        <f t="shared" si="228"/>
        <v>0</v>
      </c>
      <c r="U135" s="205">
        <f t="shared" si="229"/>
        <v>0</v>
      </c>
      <c r="V135" s="297">
        <f t="shared" si="230"/>
        <v>0</v>
      </c>
      <c r="W135" s="205">
        <f t="shared" si="231"/>
        <v>0</v>
      </c>
      <c r="X135" s="205">
        <f t="shared" si="232"/>
        <v>0</v>
      </c>
      <c r="Y135" s="195">
        <f t="shared" si="233"/>
        <v>0</v>
      </c>
      <c r="Z135" s="200">
        <v>0</v>
      </c>
      <c r="AA135" s="200">
        <v>0</v>
      </c>
      <c r="AB135" s="200">
        <v>0</v>
      </c>
      <c r="AC135" s="201">
        <v>0</v>
      </c>
    </row>
    <row r="136" spans="1:29" s="193" customFormat="1" ht="13">
      <c r="A136" s="196" t="s">
        <v>165</v>
      </c>
      <c r="B136" s="297">
        <f t="shared" si="210"/>
        <v>0</v>
      </c>
      <c r="C136" s="205">
        <f t="shared" si="211"/>
        <v>0</v>
      </c>
      <c r="D136" s="205">
        <f t="shared" si="212"/>
        <v>0</v>
      </c>
      <c r="E136" s="205">
        <f t="shared" si="213"/>
        <v>0</v>
      </c>
      <c r="F136" s="297">
        <f t="shared" si="214"/>
        <v>0</v>
      </c>
      <c r="G136" s="205">
        <f t="shared" si="215"/>
        <v>0</v>
      </c>
      <c r="H136" s="205">
        <f t="shared" si="216"/>
        <v>0</v>
      </c>
      <c r="I136" s="205">
        <f t="shared" si="217"/>
        <v>0</v>
      </c>
      <c r="J136" s="297">
        <f t="shared" si="218"/>
        <v>0</v>
      </c>
      <c r="K136" s="205">
        <f t="shared" si="219"/>
        <v>0</v>
      </c>
      <c r="L136" s="205">
        <f t="shared" si="220"/>
        <v>0</v>
      </c>
      <c r="M136" s="205">
        <f t="shared" si="221"/>
        <v>0</v>
      </c>
      <c r="N136" s="297">
        <f t="shared" si="222"/>
        <v>0</v>
      </c>
      <c r="O136" s="205">
        <f t="shared" si="223"/>
        <v>0</v>
      </c>
      <c r="P136" s="205">
        <f t="shared" si="224"/>
        <v>0</v>
      </c>
      <c r="Q136" s="205">
        <f t="shared" si="225"/>
        <v>0</v>
      </c>
      <c r="R136" s="297">
        <f t="shared" si="226"/>
        <v>0</v>
      </c>
      <c r="S136" s="205">
        <f t="shared" si="227"/>
        <v>0</v>
      </c>
      <c r="T136" s="205">
        <f t="shared" si="228"/>
        <v>0</v>
      </c>
      <c r="U136" s="205">
        <f t="shared" si="229"/>
        <v>0</v>
      </c>
      <c r="V136" s="297">
        <f t="shared" si="230"/>
        <v>0</v>
      </c>
      <c r="W136" s="205">
        <f t="shared" si="231"/>
        <v>0</v>
      </c>
      <c r="X136" s="205">
        <f t="shared" si="232"/>
        <v>0</v>
      </c>
      <c r="Y136" s="195">
        <f t="shared" si="233"/>
        <v>0</v>
      </c>
      <c r="Z136" s="200">
        <v>0</v>
      </c>
      <c r="AA136" s="200">
        <v>0</v>
      </c>
      <c r="AB136" s="200">
        <v>0</v>
      </c>
      <c r="AC136" s="201">
        <v>0</v>
      </c>
    </row>
    <row r="137" spans="1:29" s="193" customFormat="1" ht="13">
      <c r="A137" s="196" t="s">
        <v>157</v>
      </c>
      <c r="B137" s="297">
        <f t="shared" si="210"/>
        <v>0</v>
      </c>
      <c r="C137" s="205">
        <f t="shared" si="211"/>
        <v>193.09217865713532</v>
      </c>
      <c r="D137" s="205">
        <f t="shared" si="212"/>
        <v>0</v>
      </c>
      <c r="E137" s="205">
        <f t="shared" si="213"/>
        <v>0</v>
      </c>
      <c r="F137" s="297">
        <f t="shared" si="214"/>
        <v>0</v>
      </c>
      <c r="G137" s="205">
        <f t="shared" si="215"/>
        <v>168.86197826104379</v>
      </c>
      <c r="H137" s="205">
        <f t="shared" si="216"/>
        <v>0</v>
      </c>
      <c r="I137" s="205">
        <f t="shared" si="217"/>
        <v>0</v>
      </c>
      <c r="J137" s="297">
        <f t="shared" si="218"/>
        <v>0</v>
      </c>
      <c r="K137" s="205">
        <f t="shared" si="219"/>
        <v>177.49805613627129</v>
      </c>
      <c r="L137" s="205">
        <f t="shared" si="220"/>
        <v>0</v>
      </c>
      <c r="M137" s="205">
        <f t="shared" si="221"/>
        <v>0</v>
      </c>
      <c r="N137" s="297">
        <f t="shared" si="222"/>
        <v>0</v>
      </c>
      <c r="O137" s="205">
        <f t="shared" si="223"/>
        <v>186.60143211103494</v>
      </c>
      <c r="P137" s="205">
        <f t="shared" si="224"/>
        <v>0</v>
      </c>
      <c r="Q137" s="205">
        <f t="shared" si="225"/>
        <v>0</v>
      </c>
      <c r="R137" s="297">
        <f t="shared" si="226"/>
        <v>0</v>
      </c>
      <c r="S137" s="205">
        <f t="shared" si="227"/>
        <v>196.19884179593436</v>
      </c>
      <c r="T137" s="205">
        <f t="shared" si="228"/>
        <v>0</v>
      </c>
      <c r="U137" s="205">
        <f t="shared" si="229"/>
        <v>0</v>
      </c>
      <c r="V137" s="297">
        <f t="shared" si="230"/>
        <v>0</v>
      </c>
      <c r="W137" s="205">
        <f t="shared" si="231"/>
        <v>206.31863085931579</v>
      </c>
      <c r="X137" s="205">
        <f t="shared" si="232"/>
        <v>0</v>
      </c>
      <c r="Y137" s="195">
        <f t="shared" si="233"/>
        <v>0</v>
      </c>
      <c r="Z137" s="200">
        <v>0</v>
      </c>
      <c r="AA137" s="200">
        <v>0.25119556135283982</v>
      </c>
      <c r="AB137" s="200">
        <v>0</v>
      </c>
      <c r="AC137" s="201">
        <v>0</v>
      </c>
    </row>
    <row r="138" spans="1:29" s="193" customFormat="1" ht="13">
      <c r="A138" s="196" t="s">
        <v>158</v>
      </c>
      <c r="B138" s="297">
        <f t="shared" si="210"/>
        <v>0</v>
      </c>
      <c r="C138" s="205">
        <f t="shared" si="211"/>
        <v>126.13438528945942</v>
      </c>
      <c r="D138" s="205">
        <f t="shared" si="212"/>
        <v>0</v>
      </c>
      <c r="E138" s="205">
        <f t="shared" si="213"/>
        <v>0</v>
      </c>
      <c r="F138" s="297">
        <f t="shared" si="214"/>
        <v>0</v>
      </c>
      <c r="G138" s="205">
        <f t="shared" si="215"/>
        <v>110.30639342745715</v>
      </c>
      <c r="H138" s="205">
        <f t="shared" si="216"/>
        <v>0</v>
      </c>
      <c r="I138" s="205">
        <f t="shared" si="217"/>
        <v>0</v>
      </c>
      <c r="J138" s="297">
        <f t="shared" si="218"/>
        <v>0</v>
      </c>
      <c r="K138" s="205">
        <f t="shared" si="219"/>
        <v>115.94777352725889</v>
      </c>
      <c r="L138" s="205">
        <f t="shared" si="220"/>
        <v>0</v>
      </c>
      <c r="M138" s="205">
        <f t="shared" si="221"/>
        <v>0</v>
      </c>
      <c r="N138" s="297">
        <f t="shared" si="222"/>
        <v>0</v>
      </c>
      <c r="O138" s="205">
        <f t="shared" si="223"/>
        <v>121.89440865573053</v>
      </c>
      <c r="P138" s="205">
        <f t="shared" si="224"/>
        <v>0</v>
      </c>
      <c r="Q138" s="205">
        <f t="shared" si="225"/>
        <v>0</v>
      </c>
      <c r="R138" s="297">
        <f t="shared" si="226"/>
        <v>0</v>
      </c>
      <c r="S138" s="205">
        <f t="shared" si="227"/>
        <v>128.16376342398055</v>
      </c>
      <c r="T138" s="205">
        <f t="shared" si="228"/>
        <v>0</v>
      </c>
      <c r="U138" s="205">
        <f t="shared" si="229"/>
        <v>0</v>
      </c>
      <c r="V138" s="297">
        <f t="shared" si="230"/>
        <v>0</v>
      </c>
      <c r="W138" s="205">
        <f t="shared" si="231"/>
        <v>134.77435418765486</v>
      </c>
      <c r="X138" s="205">
        <f t="shared" si="232"/>
        <v>0</v>
      </c>
      <c r="Y138" s="195">
        <f t="shared" si="233"/>
        <v>0</v>
      </c>
      <c r="Z138" s="200">
        <v>0</v>
      </c>
      <c r="AA138" s="200">
        <v>0.16408949310651069</v>
      </c>
      <c r="AB138" s="200">
        <v>0</v>
      </c>
      <c r="AC138" s="201">
        <v>0</v>
      </c>
    </row>
    <row r="139" spans="1:29" s="193" customFormat="1" ht="13">
      <c r="A139" s="196" t="s">
        <v>159</v>
      </c>
      <c r="B139" s="297">
        <f t="shared" si="210"/>
        <v>0</v>
      </c>
      <c r="C139" s="205">
        <f>C$132*$AA139</f>
        <v>363.77219308638587</v>
      </c>
      <c r="D139" s="205">
        <f t="shared" si="212"/>
        <v>0</v>
      </c>
      <c r="E139" s="205">
        <f t="shared" si="213"/>
        <v>0</v>
      </c>
      <c r="F139" s="297">
        <f t="shared" si="214"/>
        <v>0</v>
      </c>
      <c r="G139" s="205">
        <f>G$132*$AA139</f>
        <v>318.12418601376419</v>
      </c>
      <c r="H139" s="205">
        <f t="shared" si="216"/>
        <v>0</v>
      </c>
      <c r="I139" s="205">
        <f t="shared" si="217"/>
        <v>0</v>
      </c>
      <c r="J139" s="297">
        <f t="shared" si="218"/>
        <v>0</v>
      </c>
      <c r="K139" s="205">
        <f>K$132*$AA139</f>
        <v>334.39395421558584</v>
      </c>
      <c r="L139" s="205">
        <f t="shared" si="220"/>
        <v>0</v>
      </c>
      <c r="M139" s="205">
        <f t="shared" si="221"/>
        <v>0</v>
      </c>
      <c r="N139" s="297">
        <f t="shared" si="222"/>
        <v>0</v>
      </c>
      <c r="O139" s="205">
        <f>O$132*$AA139</f>
        <v>351.54407943484631</v>
      </c>
      <c r="P139" s="205">
        <f t="shared" si="224"/>
        <v>0</v>
      </c>
      <c r="Q139" s="205">
        <f t="shared" si="225"/>
        <v>0</v>
      </c>
      <c r="R139" s="297">
        <f t="shared" si="226"/>
        <v>0</v>
      </c>
      <c r="S139" s="205">
        <f>S$132*$AA139</f>
        <v>369.62492969664623</v>
      </c>
      <c r="T139" s="205">
        <f t="shared" si="228"/>
        <v>0</v>
      </c>
      <c r="U139" s="205">
        <f t="shared" si="229"/>
        <v>0</v>
      </c>
      <c r="V139" s="297">
        <f t="shared" si="230"/>
        <v>0</v>
      </c>
      <c r="W139" s="205">
        <f>W$132*$AA139</f>
        <v>388.68990626255157</v>
      </c>
      <c r="X139" s="205">
        <f t="shared" si="232"/>
        <v>0</v>
      </c>
      <c r="Y139" s="195">
        <f t="shared" si="233"/>
        <v>0</v>
      </c>
      <c r="Z139" s="200">
        <v>0</v>
      </c>
      <c r="AA139" s="200">
        <v>0.47323491237386606</v>
      </c>
      <c r="AB139" s="200">
        <v>0</v>
      </c>
      <c r="AC139" s="201">
        <v>0</v>
      </c>
    </row>
    <row r="140" spans="1:29" s="225" customFormat="1" ht="13">
      <c r="A140" s="252" t="s">
        <v>53</v>
      </c>
      <c r="B140" s="298">
        <f>'[18]DISCOM Sales incl Addl Loads'!$C159</f>
        <v>0</v>
      </c>
      <c r="C140" s="263">
        <f>'[18]DISCOM Sales incl Addl Loads'!$R159</f>
        <v>0</v>
      </c>
      <c r="D140" s="263">
        <f>'[18]DISCOM Sales incl Addl Loads'!$D159</f>
        <v>0</v>
      </c>
      <c r="E140" s="223">
        <f>'[18]DISCOM Sales incl Addl Loads'!$E159</f>
        <v>0</v>
      </c>
      <c r="F140" s="311">
        <f>'[18]DISCOM Sales incl Addl Loads'!$C252</f>
        <v>0</v>
      </c>
      <c r="G140" s="223">
        <f>'[18]DISCOM Sales incl Addl Loads'!$R252</f>
        <v>0</v>
      </c>
      <c r="H140" s="223">
        <f>'[18]DISCOM Sales incl Addl Loads'!$D252</f>
        <v>0</v>
      </c>
      <c r="I140" s="223">
        <f>'[18]DISCOM Sales incl Addl Loads'!$E252</f>
        <v>0</v>
      </c>
      <c r="J140" s="311">
        <f>'[18]DISCOM Sales incl Addl Loads'!$C345</f>
        <v>0</v>
      </c>
      <c r="K140" s="223">
        <f>'[18]DISCOM Sales incl Addl Loads'!$R345</f>
        <v>0</v>
      </c>
      <c r="L140" s="223">
        <f>'[18]DISCOM Sales incl Addl Loads'!$D345</f>
        <v>0</v>
      </c>
      <c r="M140" s="223">
        <f>'[18]DISCOM Sales incl Addl Loads'!$E345</f>
        <v>0</v>
      </c>
      <c r="N140" s="311">
        <f>'[18]DISCOM Sales incl Addl Loads'!$C438</f>
        <v>0</v>
      </c>
      <c r="O140" s="223">
        <f>'[18]DISCOM Sales incl Addl Loads'!$R438</f>
        <v>0</v>
      </c>
      <c r="P140" s="223">
        <f>'[18]DISCOM Sales incl Addl Loads'!$D438</f>
        <v>0</v>
      </c>
      <c r="Q140" s="223">
        <f>'[18]DISCOM Sales incl Addl Loads'!$E438</f>
        <v>0</v>
      </c>
      <c r="R140" s="311">
        <f>'[18]DISCOM Sales incl Addl Loads'!$C531</f>
        <v>0</v>
      </c>
      <c r="S140" s="223">
        <f>'[18]DISCOM Sales incl Addl Loads'!$R531</f>
        <v>0</v>
      </c>
      <c r="T140" s="223">
        <f>'[18]DISCOM Sales incl Addl Loads'!$D531</f>
        <v>0</v>
      </c>
      <c r="U140" s="223">
        <f>'[18]DISCOM Sales incl Addl Loads'!$E531</f>
        <v>0</v>
      </c>
      <c r="V140" s="311">
        <f>'[18]DISCOM Sales incl Addl Loads'!$C624</f>
        <v>0</v>
      </c>
      <c r="W140" s="223">
        <f>'[18]DISCOM Sales incl Addl Loads'!$R624</f>
        <v>0</v>
      </c>
      <c r="X140" s="223">
        <f>'[18]DISCOM Sales incl Addl Loads'!$D624</f>
        <v>0</v>
      </c>
      <c r="Y140" s="224">
        <f>'[18]DISCOM Sales incl Addl Loads'!$E624</f>
        <v>0</v>
      </c>
      <c r="Z140" s="188"/>
      <c r="AA140" s="188"/>
      <c r="AB140" s="188"/>
      <c r="AC140" s="188"/>
    </row>
    <row r="141" spans="1:29" s="225" customFormat="1" ht="13">
      <c r="A141" s="252" t="s">
        <v>54</v>
      </c>
      <c r="B141" s="298">
        <f>'[18]DISCOM Sales incl Addl Loads'!$C160</f>
        <v>7</v>
      </c>
      <c r="C141" s="263">
        <f>'[18]DISCOM Sales incl Addl Loads'!$R160</f>
        <v>5.6377617071999993</v>
      </c>
      <c r="D141" s="263">
        <f>'[18]DISCOM Sales incl Addl Loads'!$D160</f>
        <v>17.850000000000001</v>
      </c>
      <c r="E141" s="223">
        <f>'[18]DISCOM Sales incl Addl Loads'!$E160</f>
        <v>0</v>
      </c>
      <c r="F141" s="311">
        <f>'[18]DISCOM Sales incl Addl Loads'!$C253</f>
        <v>7</v>
      </c>
      <c r="G141" s="223">
        <f>'[18]DISCOM Sales incl Addl Loads'!$R253</f>
        <v>5.7505169413440003</v>
      </c>
      <c r="H141" s="223">
        <f>'[18]DISCOM Sales incl Addl Loads'!$D253</f>
        <v>17.850000000000001</v>
      </c>
      <c r="I141" s="223">
        <f>'[18]DISCOM Sales incl Addl Loads'!$E253</f>
        <v>0</v>
      </c>
      <c r="J141" s="311">
        <f>'[18]DISCOM Sales incl Addl Loads'!$C346</f>
        <v>7</v>
      </c>
      <c r="K141" s="223">
        <f>'[18]DISCOM Sales incl Addl Loads'!$R346</f>
        <v>5.8655272801708795</v>
      </c>
      <c r="L141" s="223">
        <f>'[18]DISCOM Sales incl Addl Loads'!$D346</f>
        <v>17.850000000000001</v>
      </c>
      <c r="M141" s="223">
        <f>'[18]DISCOM Sales incl Addl Loads'!$E346</f>
        <v>0</v>
      </c>
      <c r="N141" s="311">
        <f>'[18]DISCOM Sales incl Addl Loads'!$C439</f>
        <v>7</v>
      </c>
      <c r="O141" s="223">
        <f>'[18]DISCOM Sales incl Addl Loads'!$R439</f>
        <v>5.9828378257742969</v>
      </c>
      <c r="P141" s="223">
        <f>'[18]DISCOM Sales incl Addl Loads'!$D439</f>
        <v>17.850000000000001</v>
      </c>
      <c r="Q141" s="223">
        <f>'[18]DISCOM Sales incl Addl Loads'!$E439</f>
        <v>0</v>
      </c>
      <c r="R141" s="311">
        <f>'[18]DISCOM Sales incl Addl Loads'!$C532</f>
        <v>7</v>
      </c>
      <c r="S141" s="223">
        <f>'[18]DISCOM Sales incl Addl Loads'!$R532</f>
        <v>6.1024945822897836</v>
      </c>
      <c r="T141" s="223">
        <f>'[18]DISCOM Sales incl Addl Loads'!$D532</f>
        <v>17.850000000000001</v>
      </c>
      <c r="U141" s="223">
        <f>'[18]DISCOM Sales incl Addl Loads'!$E532</f>
        <v>0</v>
      </c>
      <c r="V141" s="311">
        <f>'[18]DISCOM Sales incl Addl Loads'!$C625</f>
        <v>7</v>
      </c>
      <c r="W141" s="223">
        <f>'[18]DISCOM Sales incl Addl Loads'!$R625</f>
        <v>6.2245444739355786</v>
      </c>
      <c r="X141" s="223">
        <f>'[18]DISCOM Sales incl Addl Loads'!$D625</f>
        <v>17.850000000000001</v>
      </c>
      <c r="Y141" s="224">
        <f>'[18]DISCOM Sales incl Addl Loads'!$E625</f>
        <v>0</v>
      </c>
      <c r="Z141" s="188"/>
      <c r="AA141" s="188"/>
      <c r="AB141" s="188"/>
      <c r="AC141" s="188"/>
    </row>
    <row r="142" spans="1:29" customFormat="1">
      <c r="A142" s="196" t="s">
        <v>156</v>
      </c>
      <c r="B142" s="297">
        <f>B$141*$Z142</f>
        <v>0</v>
      </c>
      <c r="C142" s="205">
        <f>C$141*$AA142</f>
        <v>1.6779192805161331</v>
      </c>
      <c r="D142" s="205">
        <f>D$141*$AB142</f>
        <v>0</v>
      </c>
      <c r="E142" s="205">
        <f>IFERROR(E$141*$AC142,0)</f>
        <v>0</v>
      </c>
      <c r="F142" s="297">
        <f>F$141*$Z142</f>
        <v>0</v>
      </c>
      <c r="G142" s="205">
        <f>G$141*$AA142</f>
        <v>1.7114776661264559</v>
      </c>
      <c r="H142" s="205">
        <f>H$141*$AB142</f>
        <v>0</v>
      </c>
      <c r="I142" s="205">
        <f>IFERROR(I$141*$AC142,0)</f>
        <v>0</v>
      </c>
      <c r="J142" s="297">
        <f>J$141*$Z142</f>
        <v>0</v>
      </c>
      <c r="K142" s="205">
        <f>K$141*$AA142</f>
        <v>1.7457072194489849</v>
      </c>
      <c r="L142" s="205">
        <f>L$141*$AB142</f>
        <v>0</v>
      </c>
      <c r="M142" s="205">
        <f>IFERROR(M$141*$AC142,0)</f>
        <v>0</v>
      </c>
      <c r="N142" s="297">
        <f>N$141*$Z142</f>
        <v>0</v>
      </c>
      <c r="O142" s="205">
        <f>O$141*$AA142</f>
        <v>1.7806213638379647</v>
      </c>
      <c r="P142" s="205">
        <f>P$141*$AB142</f>
        <v>0</v>
      </c>
      <c r="Q142" s="205">
        <f>IFERROR(Q$141*$AC142,0)</f>
        <v>0</v>
      </c>
      <c r="R142" s="297">
        <f>R$141*$Z142</f>
        <v>0</v>
      </c>
      <c r="S142" s="205">
        <f>S$141*$AA142</f>
        <v>1.8162337911147242</v>
      </c>
      <c r="T142" s="205">
        <f>T$141*$AB142</f>
        <v>0</v>
      </c>
      <c r="U142" s="205">
        <f>IFERROR(U$141*$AC142,0)</f>
        <v>0</v>
      </c>
      <c r="V142" s="297">
        <f>V$141*$Z142</f>
        <v>0</v>
      </c>
      <c r="W142" s="205">
        <f>W$141*$AA142</f>
        <v>1.8525584669370183</v>
      </c>
      <c r="X142" s="205">
        <f>X$141*$AB142</f>
        <v>0</v>
      </c>
      <c r="Y142" s="190">
        <f>IFERROR(Y$141*$AC142,0)</f>
        <v>0</v>
      </c>
      <c r="Z142" s="135">
        <v>0</v>
      </c>
      <c r="AA142" s="135">
        <v>0.29762153273935971</v>
      </c>
      <c r="AB142" s="135">
        <v>0</v>
      </c>
      <c r="AC142" s="135">
        <v>0</v>
      </c>
    </row>
    <row r="143" spans="1:29" customFormat="1">
      <c r="A143" s="196" t="s">
        <v>157</v>
      </c>
      <c r="B143" s="297">
        <f t="shared" ref="B143:B145" si="234">B$141*$Z143</f>
        <v>0</v>
      </c>
      <c r="C143" s="205">
        <f t="shared" ref="C143:C145" si="235">C$141*$AA143</f>
        <v>0.99917152857664882</v>
      </c>
      <c r="D143" s="205">
        <f t="shared" ref="D143:D145" si="236">D$141*$AB143</f>
        <v>0</v>
      </c>
      <c r="E143" s="205">
        <f t="shared" ref="E143:E145" si="237">IFERROR(E$141*$AC143,0)</f>
        <v>0</v>
      </c>
      <c r="F143" s="297">
        <f t="shared" ref="F143:F145" si="238">F$141*$Z143</f>
        <v>0</v>
      </c>
      <c r="G143" s="205">
        <f t="shared" ref="G143:G145" si="239">G$141*$AA143</f>
        <v>1.0191549591481819</v>
      </c>
      <c r="H143" s="205">
        <f t="shared" ref="H143:H145" si="240">H$141*$AB143</f>
        <v>0</v>
      </c>
      <c r="I143" s="205">
        <f t="shared" ref="I143:I145" si="241">IFERROR(I$141*$AC143,0)</f>
        <v>0</v>
      </c>
      <c r="J143" s="297">
        <f t="shared" ref="J143:J145" si="242">J$141*$Z143</f>
        <v>0</v>
      </c>
      <c r="K143" s="205">
        <f t="shared" ref="K143:K145" si="243">K$141*$AA143</f>
        <v>1.0395380583311453</v>
      </c>
      <c r="L143" s="205">
        <f t="shared" ref="L143:L145" si="244">L$141*$AB143</f>
        <v>0</v>
      </c>
      <c r="M143" s="205">
        <f t="shared" ref="M143:M145" si="245">IFERROR(M$141*$AC143,0)</f>
        <v>0</v>
      </c>
      <c r="N143" s="297">
        <f t="shared" ref="N143:N145" si="246">N$141*$Z143</f>
        <v>0</v>
      </c>
      <c r="O143" s="205">
        <f t="shared" ref="O143:O145" si="247">O$141*$AA143</f>
        <v>1.0603288194977682</v>
      </c>
      <c r="P143" s="205">
        <f t="shared" ref="P143:P145" si="248">P$141*$AB143</f>
        <v>0</v>
      </c>
      <c r="Q143" s="205">
        <f t="shared" ref="Q143:Q145" si="249">IFERROR(Q$141*$AC143,0)</f>
        <v>0</v>
      </c>
      <c r="R143" s="297">
        <f t="shared" ref="R143:R145" si="250">R$141*$Z143</f>
        <v>0</v>
      </c>
      <c r="S143" s="205">
        <f t="shared" ref="S143:S145" si="251">S$141*$AA143</f>
        <v>1.0815353958877238</v>
      </c>
      <c r="T143" s="205">
        <f t="shared" ref="T143:T145" si="252">T$141*$AB143</f>
        <v>0</v>
      </c>
      <c r="U143" s="205">
        <f t="shared" ref="U143:U145" si="253">IFERROR(U$141*$AC143,0)</f>
        <v>0</v>
      </c>
      <c r="V143" s="297">
        <f t="shared" ref="V143:V145" si="254">V$141*$Z143</f>
        <v>0</v>
      </c>
      <c r="W143" s="205">
        <f t="shared" ref="W143:W145" si="255">W$141*$AA143</f>
        <v>1.1031661038054781</v>
      </c>
      <c r="X143" s="205">
        <f t="shared" ref="X143:X145" si="256">X$141*$AB143</f>
        <v>0</v>
      </c>
      <c r="Y143" s="190">
        <f t="shared" ref="Y143:Y145" si="257">IFERROR(Y$141*$AC143,0)</f>
        <v>0</v>
      </c>
      <c r="Z143" s="135">
        <v>0</v>
      </c>
      <c r="AA143" s="135">
        <v>0.17722840738383894</v>
      </c>
      <c r="AB143" s="135">
        <v>0</v>
      </c>
      <c r="AC143" s="135">
        <v>0</v>
      </c>
    </row>
    <row r="144" spans="1:29" customFormat="1">
      <c r="A144" s="196" t="s">
        <v>158</v>
      </c>
      <c r="B144" s="297">
        <f t="shared" si="234"/>
        <v>0</v>
      </c>
      <c r="C144" s="205">
        <f t="shared" si="235"/>
        <v>0.66928632549102496</v>
      </c>
      <c r="D144" s="205">
        <f t="shared" si="236"/>
        <v>0</v>
      </c>
      <c r="E144" s="205">
        <f t="shared" si="237"/>
        <v>0</v>
      </c>
      <c r="F144" s="297">
        <f t="shared" si="238"/>
        <v>0</v>
      </c>
      <c r="G144" s="205">
        <f t="shared" si="239"/>
        <v>0.68267205200084558</v>
      </c>
      <c r="H144" s="205">
        <f t="shared" si="240"/>
        <v>0</v>
      </c>
      <c r="I144" s="205">
        <f t="shared" si="241"/>
        <v>0</v>
      </c>
      <c r="J144" s="297">
        <f t="shared" si="242"/>
        <v>0</v>
      </c>
      <c r="K144" s="205">
        <f t="shared" si="243"/>
        <v>0.69632549304086233</v>
      </c>
      <c r="L144" s="205">
        <f t="shared" si="244"/>
        <v>0</v>
      </c>
      <c r="M144" s="205">
        <f t="shared" si="245"/>
        <v>0</v>
      </c>
      <c r="N144" s="297">
        <f t="shared" si="246"/>
        <v>0</v>
      </c>
      <c r="O144" s="205">
        <f t="shared" si="247"/>
        <v>0.71025200290167956</v>
      </c>
      <c r="P144" s="205">
        <f t="shared" si="248"/>
        <v>0</v>
      </c>
      <c r="Q144" s="205">
        <f t="shared" si="249"/>
        <v>0</v>
      </c>
      <c r="R144" s="297">
        <f t="shared" si="250"/>
        <v>0</v>
      </c>
      <c r="S144" s="205">
        <f t="shared" si="251"/>
        <v>0.72445704295971325</v>
      </c>
      <c r="T144" s="205">
        <f t="shared" si="252"/>
        <v>0</v>
      </c>
      <c r="U144" s="205">
        <f t="shared" si="253"/>
        <v>0</v>
      </c>
      <c r="V144" s="297">
        <f t="shared" si="254"/>
        <v>0</v>
      </c>
      <c r="W144" s="205">
        <f t="shared" si="255"/>
        <v>0.73894618381890742</v>
      </c>
      <c r="X144" s="205">
        <f t="shared" si="256"/>
        <v>0</v>
      </c>
      <c r="Y144" s="190">
        <f t="shared" si="257"/>
        <v>0</v>
      </c>
      <c r="Z144" s="135">
        <v>0</v>
      </c>
      <c r="AA144" s="135">
        <v>0.11871490145393654</v>
      </c>
      <c r="AB144" s="135">
        <v>0</v>
      </c>
      <c r="AC144" s="135">
        <v>0</v>
      </c>
    </row>
    <row r="145" spans="1:29" customFormat="1">
      <c r="A145" s="196" t="s">
        <v>159</v>
      </c>
      <c r="B145" s="297">
        <f t="shared" si="234"/>
        <v>0</v>
      </c>
      <c r="C145" s="205">
        <f t="shared" si="235"/>
        <v>2.2913845726161925</v>
      </c>
      <c r="D145" s="205">
        <f t="shared" si="236"/>
        <v>0</v>
      </c>
      <c r="E145" s="205">
        <f t="shared" si="237"/>
        <v>0</v>
      </c>
      <c r="F145" s="297">
        <f t="shared" si="238"/>
        <v>0</v>
      </c>
      <c r="G145" s="205">
        <f t="shared" si="239"/>
        <v>2.3372122640685169</v>
      </c>
      <c r="H145" s="205">
        <f t="shared" si="240"/>
        <v>0</v>
      </c>
      <c r="I145" s="205">
        <f t="shared" si="241"/>
        <v>0</v>
      </c>
      <c r="J145" s="297">
        <f t="shared" si="242"/>
        <v>0</v>
      </c>
      <c r="K145" s="205">
        <f t="shared" si="243"/>
        <v>2.3839565093498867</v>
      </c>
      <c r="L145" s="205">
        <f t="shared" si="244"/>
        <v>0</v>
      </c>
      <c r="M145" s="205">
        <f t="shared" si="245"/>
        <v>0</v>
      </c>
      <c r="N145" s="297">
        <f t="shared" si="246"/>
        <v>0</v>
      </c>
      <c r="O145" s="205">
        <f t="shared" si="247"/>
        <v>2.4316356395368843</v>
      </c>
      <c r="P145" s="205">
        <f t="shared" si="248"/>
        <v>0</v>
      </c>
      <c r="Q145" s="205">
        <f t="shared" si="249"/>
        <v>0</v>
      </c>
      <c r="R145" s="297">
        <f t="shared" si="250"/>
        <v>0</v>
      </c>
      <c r="S145" s="205">
        <f t="shared" si="251"/>
        <v>2.4802683523276223</v>
      </c>
      <c r="T145" s="205">
        <f t="shared" si="252"/>
        <v>0</v>
      </c>
      <c r="U145" s="205">
        <f t="shared" si="253"/>
        <v>0</v>
      </c>
      <c r="V145" s="297">
        <f t="shared" si="254"/>
        <v>0</v>
      </c>
      <c r="W145" s="205">
        <f t="shared" si="255"/>
        <v>2.5298737193741747</v>
      </c>
      <c r="X145" s="205">
        <f t="shared" si="256"/>
        <v>0</v>
      </c>
      <c r="Y145" s="190">
        <f t="shared" si="257"/>
        <v>0</v>
      </c>
      <c r="Z145" s="135">
        <v>0</v>
      </c>
      <c r="AA145" s="135">
        <v>0.40643515842286482</v>
      </c>
      <c r="AB145" s="135">
        <v>0</v>
      </c>
      <c r="AC145" s="135">
        <v>0</v>
      </c>
    </row>
    <row r="146" spans="1:29" s="225" customFormat="1" ht="13">
      <c r="A146" s="252" t="s">
        <v>35</v>
      </c>
      <c r="B146" s="298">
        <f>'[18]DISCOM Sales incl Addl Loads'!$C161</f>
        <v>0</v>
      </c>
      <c r="C146" s="263">
        <f>'[18]DISCOM Sales incl Addl Loads'!$R161</f>
        <v>0</v>
      </c>
      <c r="D146" s="263">
        <f>'[18]DISCOM Sales incl Addl Loads'!$D161</f>
        <v>0</v>
      </c>
      <c r="E146" s="223">
        <f>'[18]DISCOM Sales incl Addl Loads'!$E161</f>
        <v>0</v>
      </c>
      <c r="F146" s="311">
        <f>'[18]DISCOM Sales incl Addl Loads'!$C254</f>
        <v>0</v>
      </c>
      <c r="G146" s="223">
        <f>'[18]DISCOM Sales incl Addl Loads'!$R254</f>
        <v>0</v>
      </c>
      <c r="H146" s="223">
        <f>'[18]DISCOM Sales incl Addl Loads'!$D254</f>
        <v>0</v>
      </c>
      <c r="I146" s="223">
        <f>'[18]DISCOM Sales incl Addl Loads'!$E254</f>
        <v>0</v>
      </c>
      <c r="J146" s="311">
        <f>'[18]DISCOM Sales incl Addl Loads'!$C347</f>
        <v>0</v>
      </c>
      <c r="K146" s="223">
        <f>'[18]DISCOM Sales incl Addl Loads'!$R347</f>
        <v>0</v>
      </c>
      <c r="L146" s="223">
        <f>'[18]DISCOM Sales incl Addl Loads'!$D347</f>
        <v>0</v>
      </c>
      <c r="M146" s="223">
        <f>'[18]DISCOM Sales incl Addl Loads'!$E347</f>
        <v>0</v>
      </c>
      <c r="N146" s="311">
        <f>'[18]DISCOM Sales incl Addl Loads'!$C440</f>
        <v>0</v>
      </c>
      <c r="O146" s="223">
        <f>'[18]DISCOM Sales incl Addl Loads'!$R440</f>
        <v>0</v>
      </c>
      <c r="P146" s="223">
        <f>'[18]DISCOM Sales incl Addl Loads'!$D440</f>
        <v>0</v>
      </c>
      <c r="Q146" s="223">
        <f>'[18]DISCOM Sales incl Addl Loads'!$E440</f>
        <v>0</v>
      </c>
      <c r="R146" s="311">
        <f>'[18]DISCOM Sales incl Addl Loads'!$C533</f>
        <v>0</v>
      </c>
      <c r="S146" s="223">
        <f>'[18]DISCOM Sales incl Addl Loads'!$R533</f>
        <v>0</v>
      </c>
      <c r="T146" s="223">
        <f>'[18]DISCOM Sales incl Addl Loads'!$D533</f>
        <v>0</v>
      </c>
      <c r="U146" s="223">
        <f>'[18]DISCOM Sales incl Addl Loads'!$E533</f>
        <v>0</v>
      </c>
      <c r="V146" s="311">
        <f>'[18]DISCOM Sales incl Addl Loads'!$C626</f>
        <v>0</v>
      </c>
      <c r="W146" s="223">
        <f>'[18]DISCOM Sales incl Addl Loads'!$R626</f>
        <v>0</v>
      </c>
      <c r="X146" s="223">
        <f>'[18]DISCOM Sales incl Addl Loads'!$D626</f>
        <v>0</v>
      </c>
      <c r="Y146" s="224">
        <f>'[18]DISCOM Sales incl Addl Loads'!$E626</f>
        <v>0</v>
      </c>
      <c r="Z146" s="188"/>
      <c r="AA146" s="188"/>
      <c r="AB146" s="188"/>
      <c r="AC146" s="188"/>
    </row>
    <row r="147" spans="1:29" customFormat="1">
      <c r="A147" s="196" t="s">
        <v>156</v>
      </c>
      <c r="B147" s="297">
        <f>B$146*$Z147</f>
        <v>0</v>
      </c>
      <c r="C147" s="205">
        <f>C$146*$AA147</f>
        <v>0</v>
      </c>
      <c r="D147" s="205">
        <f>D$146*$AB147</f>
        <v>0</v>
      </c>
      <c r="E147" s="205">
        <f>IFERROR(E$146*$AC147,0)</f>
        <v>0</v>
      </c>
      <c r="F147" s="297">
        <f>F$146*$Z147</f>
        <v>0</v>
      </c>
      <c r="G147" s="205">
        <f>G$146*$AA147</f>
        <v>0</v>
      </c>
      <c r="H147" s="205">
        <f>H$146*$AB147</f>
        <v>0</v>
      </c>
      <c r="I147" s="205">
        <f>IFERROR(I$146*$AC147,0)</f>
        <v>0</v>
      </c>
      <c r="J147" s="297">
        <f>J$146*$Z147</f>
        <v>0</v>
      </c>
      <c r="K147" s="205">
        <f>K$146*$AA147</f>
        <v>0</v>
      </c>
      <c r="L147" s="205">
        <f>L$146*$AB147</f>
        <v>0</v>
      </c>
      <c r="M147" s="205">
        <f>IFERROR(M$146*$AC147,0)</f>
        <v>0</v>
      </c>
      <c r="N147" s="297">
        <f>N$146*$Z147</f>
        <v>0</v>
      </c>
      <c r="O147" s="205">
        <f>O$146*$AA147</f>
        <v>0</v>
      </c>
      <c r="P147" s="205">
        <f>P$146*$AB147</f>
        <v>0</v>
      </c>
      <c r="Q147" s="205">
        <f>IFERROR(Q$146*$AC147,0)</f>
        <v>0</v>
      </c>
      <c r="R147" s="297">
        <f>R$146*$Z147</f>
        <v>0</v>
      </c>
      <c r="S147" s="205">
        <f>S$146*$AA147</f>
        <v>0</v>
      </c>
      <c r="T147" s="205">
        <f>T$146*$AB147</f>
        <v>0</v>
      </c>
      <c r="U147" s="205">
        <f>IFERROR(U$146*$AC147,0)</f>
        <v>0</v>
      </c>
      <c r="V147" s="297">
        <f>V$146*$Z147</f>
        <v>0</v>
      </c>
      <c r="W147" s="205">
        <f>W$146*$AA147</f>
        <v>0</v>
      </c>
      <c r="X147" s="205">
        <f>X$146*$AB147</f>
        <v>0</v>
      </c>
      <c r="Y147" s="190">
        <f>IFERROR(Y$146*$AC147,0)</f>
        <v>0</v>
      </c>
      <c r="Z147" s="135">
        <v>0</v>
      </c>
      <c r="AA147" s="135">
        <v>0</v>
      </c>
      <c r="AB147" s="135">
        <v>0</v>
      </c>
      <c r="AC147" s="135">
        <v>0</v>
      </c>
    </row>
    <row r="148" spans="1:29" customFormat="1">
      <c r="A148" s="196" t="s">
        <v>157</v>
      </c>
      <c r="B148" s="297">
        <f t="shared" ref="B148:B150" si="258">B$146*$Z148</f>
        <v>0</v>
      </c>
      <c r="C148" s="205">
        <f t="shared" ref="C148:C150" si="259">C$146*$AA148</f>
        <v>0</v>
      </c>
      <c r="D148" s="205">
        <f t="shared" ref="D148:D150" si="260">D$146*$AB148</f>
        <v>0</v>
      </c>
      <c r="E148" s="205">
        <f t="shared" ref="E148:E150" si="261">IFERROR(E$146*$AC148,0)</f>
        <v>0</v>
      </c>
      <c r="F148" s="297">
        <f t="shared" ref="F148:F150" si="262">F$146*$Z148</f>
        <v>0</v>
      </c>
      <c r="G148" s="205">
        <f t="shared" ref="G148:G150" si="263">G$146*$AA148</f>
        <v>0</v>
      </c>
      <c r="H148" s="205">
        <f t="shared" ref="H148:H150" si="264">H$146*$AB148</f>
        <v>0</v>
      </c>
      <c r="I148" s="205">
        <f t="shared" ref="I148:I150" si="265">IFERROR(I$146*$AC148,0)</f>
        <v>0</v>
      </c>
      <c r="J148" s="297">
        <f t="shared" ref="J148:J150" si="266">J$146*$Z148</f>
        <v>0</v>
      </c>
      <c r="K148" s="205">
        <f t="shared" ref="K148:K150" si="267">K$146*$AA148</f>
        <v>0</v>
      </c>
      <c r="L148" s="205">
        <f t="shared" ref="L148:L150" si="268">L$146*$AB148</f>
        <v>0</v>
      </c>
      <c r="M148" s="205">
        <f t="shared" ref="M148:M150" si="269">IFERROR(M$146*$AC148,0)</f>
        <v>0</v>
      </c>
      <c r="N148" s="297">
        <f t="shared" ref="N148:N150" si="270">N$146*$Z148</f>
        <v>0</v>
      </c>
      <c r="O148" s="205">
        <f t="shared" ref="O148:O150" si="271">O$146*$AA148</f>
        <v>0</v>
      </c>
      <c r="P148" s="205">
        <f t="shared" ref="P148:P150" si="272">P$146*$AB148</f>
        <v>0</v>
      </c>
      <c r="Q148" s="205">
        <f t="shared" ref="Q148:Q150" si="273">IFERROR(Q$146*$AC148,0)</f>
        <v>0</v>
      </c>
      <c r="R148" s="297">
        <f t="shared" ref="R148:R150" si="274">R$146*$Z148</f>
        <v>0</v>
      </c>
      <c r="S148" s="205">
        <f t="shared" ref="S148:S150" si="275">S$146*$AA148</f>
        <v>0</v>
      </c>
      <c r="T148" s="205">
        <f t="shared" ref="T148:T150" si="276">T$146*$AB148</f>
        <v>0</v>
      </c>
      <c r="U148" s="205">
        <f t="shared" ref="U148:U150" si="277">IFERROR(U$146*$AC148,0)</f>
        <v>0</v>
      </c>
      <c r="V148" s="297">
        <f t="shared" ref="V148:V150" si="278">V$146*$Z148</f>
        <v>0</v>
      </c>
      <c r="W148" s="205">
        <f t="shared" ref="W148:W150" si="279">W$146*$AA148</f>
        <v>0</v>
      </c>
      <c r="X148" s="205">
        <f t="shared" ref="X148:X150" si="280">X$146*$AB148</f>
        <v>0</v>
      </c>
      <c r="Y148" s="190">
        <f t="shared" ref="Y148:Y150" si="281">IFERROR(Y$146*$AC148,0)</f>
        <v>0</v>
      </c>
      <c r="Z148" s="135">
        <v>0</v>
      </c>
      <c r="AA148" s="135">
        <v>0</v>
      </c>
      <c r="AB148" s="135">
        <v>0</v>
      </c>
      <c r="AC148" s="135">
        <v>0</v>
      </c>
    </row>
    <row r="149" spans="1:29" customFormat="1">
      <c r="A149" s="196" t="s">
        <v>158</v>
      </c>
      <c r="B149" s="297">
        <f t="shared" si="258"/>
        <v>0</v>
      </c>
      <c r="C149" s="205">
        <f t="shared" si="259"/>
        <v>0</v>
      </c>
      <c r="D149" s="205">
        <f t="shared" si="260"/>
        <v>0</v>
      </c>
      <c r="E149" s="205">
        <f t="shared" si="261"/>
        <v>0</v>
      </c>
      <c r="F149" s="297">
        <f t="shared" si="262"/>
        <v>0</v>
      </c>
      <c r="G149" s="205">
        <f t="shared" si="263"/>
        <v>0</v>
      </c>
      <c r="H149" s="205">
        <f t="shared" si="264"/>
        <v>0</v>
      </c>
      <c r="I149" s="205">
        <f t="shared" si="265"/>
        <v>0</v>
      </c>
      <c r="J149" s="297">
        <f t="shared" si="266"/>
        <v>0</v>
      </c>
      <c r="K149" s="205">
        <f t="shared" si="267"/>
        <v>0</v>
      </c>
      <c r="L149" s="205">
        <f t="shared" si="268"/>
        <v>0</v>
      </c>
      <c r="M149" s="205">
        <f t="shared" si="269"/>
        <v>0</v>
      </c>
      <c r="N149" s="297">
        <f t="shared" si="270"/>
        <v>0</v>
      </c>
      <c r="O149" s="205">
        <f t="shared" si="271"/>
        <v>0</v>
      </c>
      <c r="P149" s="205">
        <f t="shared" si="272"/>
        <v>0</v>
      </c>
      <c r="Q149" s="205">
        <f t="shared" si="273"/>
        <v>0</v>
      </c>
      <c r="R149" s="297">
        <f t="shared" si="274"/>
        <v>0</v>
      </c>
      <c r="S149" s="205">
        <f t="shared" si="275"/>
        <v>0</v>
      </c>
      <c r="T149" s="205">
        <f t="shared" si="276"/>
        <v>0</v>
      </c>
      <c r="U149" s="205">
        <f t="shared" si="277"/>
        <v>0</v>
      </c>
      <c r="V149" s="297">
        <f t="shared" si="278"/>
        <v>0</v>
      </c>
      <c r="W149" s="205">
        <f t="shared" si="279"/>
        <v>0</v>
      </c>
      <c r="X149" s="205">
        <f t="shared" si="280"/>
        <v>0</v>
      </c>
      <c r="Y149" s="190">
        <f t="shared" si="281"/>
        <v>0</v>
      </c>
      <c r="Z149" s="135">
        <v>0</v>
      </c>
      <c r="AA149" s="135">
        <v>0</v>
      </c>
      <c r="AB149" s="135">
        <v>0</v>
      </c>
      <c r="AC149" s="135">
        <v>0</v>
      </c>
    </row>
    <row r="150" spans="1:29" customFormat="1">
      <c r="A150" s="196" t="s">
        <v>159</v>
      </c>
      <c r="B150" s="297">
        <f t="shared" si="258"/>
        <v>0</v>
      </c>
      <c r="C150" s="205">
        <f t="shared" si="259"/>
        <v>0</v>
      </c>
      <c r="D150" s="205">
        <f t="shared" si="260"/>
        <v>0</v>
      </c>
      <c r="E150" s="205">
        <f t="shared" si="261"/>
        <v>0</v>
      </c>
      <c r="F150" s="297">
        <f t="shared" si="262"/>
        <v>0</v>
      </c>
      <c r="G150" s="205">
        <f t="shared" si="263"/>
        <v>0</v>
      </c>
      <c r="H150" s="205">
        <f t="shared" si="264"/>
        <v>0</v>
      </c>
      <c r="I150" s="205">
        <f t="shared" si="265"/>
        <v>0</v>
      </c>
      <c r="J150" s="297">
        <f t="shared" si="266"/>
        <v>0</v>
      </c>
      <c r="K150" s="205">
        <f t="shared" si="267"/>
        <v>0</v>
      </c>
      <c r="L150" s="205">
        <f t="shared" si="268"/>
        <v>0</v>
      </c>
      <c r="M150" s="205">
        <f t="shared" si="269"/>
        <v>0</v>
      </c>
      <c r="N150" s="297">
        <f t="shared" si="270"/>
        <v>0</v>
      </c>
      <c r="O150" s="205">
        <f t="shared" si="271"/>
        <v>0</v>
      </c>
      <c r="P150" s="205">
        <f t="shared" si="272"/>
        <v>0</v>
      </c>
      <c r="Q150" s="205">
        <f t="shared" si="273"/>
        <v>0</v>
      </c>
      <c r="R150" s="297">
        <f t="shared" si="274"/>
        <v>0</v>
      </c>
      <c r="S150" s="205">
        <f t="shared" si="275"/>
        <v>0</v>
      </c>
      <c r="T150" s="205">
        <f t="shared" si="276"/>
        <v>0</v>
      </c>
      <c r="U150" s="205">
        <f t="shared" si="277"/>
        <v>0</v>
      </c>
      <c r="V150" s="297">
        <f t="shared" si="278"/>
        <v>0</v>
      </c>
      <c r="W150" s="205">
        <f t="shared" si="279"/>
        <v>0</v>
      </c>
      <c r="X150" s="205">
        <f t="shared" si="280"/>
        <v>0</v>
      </c>
      <c r="Y150" s="190">
        <f t="shared" si="281"/>
        <v>0</v>
      </c>
      <c r="Z150" s="135">
        <v>0</v>
      </c>
      <c r="AA150" s="135">
        <v>0</v>
      </c>
      <c r="AB150" s="135">
        <v>0</v>
      </c>
      <c r="AC150" s="135">
        <v>0</v>
      </c>
    </row>
    <row r="151" spans="1:29" s="225" customFormat="1" ht="13">
      <c r="A151" s="252" t="s">
        <v>55</v>
      </c>
      <c r="B151" s="299">
        <f>'[18]DISCOM Sales incl Addl Loads'!$C162</f>
        <v>29</v>
      </c>
      <c r="C151" s="264">
        <f>'[18]DISCOM Sales incl Addl Loads'!$R162</f>
        <v>2169.1013279397002</v>
      </c>
      <c r="D151" s="264">
        <f>'[18]DISCOM Sales incl Addl Loads'!$D162</f>
        <v>2405.125</v>
      </c>
      <c r="E151" s="223">
        <f>'[18]DISCOM Sales incl Addl Loads'!$E162</f>
        <v>0</v>
      </c>
      <c r="F151" s="311">
        <f>'[18]DISCOM Sales incl Addl Loads'!$C255</f>
        <v>29</v>
      </c>
      <c r="G151" s="223">
        <f>'[18]DISCOM Sales incl Addl Loads'!$R255</f>
        <v>2386.0114607336704</v>
      </c>
      <c r="H151" s="223">
        <f>'[18]DISCOM Sales incl Addl Loads'!$D255</f>
        <v>2405.125</v>
      </c>
      <c r="I151" s="223">
        <f>'[18]DISCOM Sales incl Addl Loads'!$E255</f>
        <v>0</v>
      </c>
      <c r="J151" s="311">
        <f>'[18]DISCOM Sales incl Addl Loads'!$C348</f>
        <v>29</v>
      </c>
      <c r="K151" s="223">
        <f>'[18]DISCOM Sales incl Addl Loads'!$R348</f>
        <v>2624.612606807038</v>
      </c>
      <c r="L151" s="223">
        <f>'[18]DISCOM Sales incl Addl Loads'!$D348</f>
        <v>2405.125</v>
      </c>
      <c r="M151" s="223">
        <f>'[18]DISCOM Sales incl Addl Loads'!$E348</f>
        <v>0</v>
      </c>
      <c r="N151" s="311">
        <f>'[18]DISCOM Sales incl Addl Loads'!$C441</f>
        <v>29</v>
      </c>
      <c r="O151" s="223">
        <f>'[18]DISCOM Sales incl Addl Loads'!$R441</f>
        <v>2887.0738674877416</v>
      </c>
      <c r="P151" s="223">
        <f>'[18]DISCOM Sales incl Addl Loads'!$D441</f>
        <v>2405.125</v>
      </c>
      <c r="Q151" s="223">
        <f>'[18]DISCOM Sales incl Addl Loads'!$E441</f>
        <v>0</v>
      </c>
      <c r="R151" s="311">
        <f>'[18]DISCOM Sales incl Addl Loads'!$C534</f>
        <v>29</v>
      </c>
      <c r="S151" s="223">
        <f>'[18]DISCOM Sales incl Addl Loads'!$R534</f>
        <v>3175.7812542365155</v>
      </c>
      <c r="T151" s="223">
        <f>'[18]DISCOM Sales incl Addl Loads'!$D534</f>
        <v>2405.125</v>
      </c>
      <c r="U151" s="223">
        <f>'[18]DISCOM Sales incl Addl Loads'!$E534</f>
        <v>0</v>
      </c>
      <c r="V151" s="311">
        <f>'[18]DISCOM Sales incl Addl Loads'!$C627</f>
        <v>29</v>
      </c>
      <c r="W151" s="223">
        <f>'[18]DISCOM Sales incl Addl Loads'!$R627</f>
        <v>3493.3593796601672</v>
      </c>
      <c r="X151" s="223">
        <f>'[18]DISCOM Sales incl Addl Loads'!$D627</f>
        <v>2405.125</v>
      </c>
      <c r="Y151" s="224">
        <f>'[18]DISCOM Sales incl Addl Loads'!$E627</f>
        <v>0</v>
      </c>
      <c r="Z151" s="188"/>
      <c r="AA151" s="188"/>
      <c r="AB151" s="188"/>
      <c r="AC151" s="188"/>
    </row>
    <row r="152" spans="1:29" s="225" customFormat="1" ht="13">
      <c r="A152" s="252" t="s">
        <v>96</v>
      </c>
      <c r="B152" s="298">
        <f>'[18]DISCOM Sales incl Addl Loads'!$C163</f>
        <v>1</v>
      </c>
      <c r="C152" s="263">
        <f>'[18]DISCOM Sales incl Addl Loads'!$R163</f>
        <v>27.3074874912</v>
      </c>
      <c r="D152" s="263">
        <f>'[18]DISCOM Sales incl Addl Loads'!$D163</f>
        <v>5.3079999999999998</v>
      </c>
      <c r="E152" s="223">
        <f>'[18]DISCOM Sales incl Addl Loads'!$E163</f>
        <v>0</v>
      </c>
      <c r="F152" s="311">
        <f>'[18]DISCOM Sales incl Addl Loads'!$C256</f>
        <v>1</v>
      </c>
      <c r="G152" s="223">
        <f>'[18]DISCOM Sales incl Addl Loads'!$R256</f>
        <v>27.853637241024003</v>
      </c>
      <c r="H152" s="223">
        <f>'[18]DISCOM Sales incl Addl Loads'!$D256</f>
        <v>5.3079999999999998</v>
      </c>
      <c r="I152" s="223">
        <f>'[18]DISCOM Sales incl Addl Loads'!$E256</f>
        <v>0</v>
      </c>
      <c r="J152" s="311">
        <f>'[18]DISCOM Sales incl Addl Loads'!$C349</f>
        <v>1</v>
      </c>
      <c r="K152" s="223">
        <f>'[18]DISCOM Sales incl Addl Loads'!$R349</f>
        <v>28.410709985844484</v>
      </c>
      <c r="L152" s="223">
        <f>'[18]DISCOM Sales incl Addl Loads'!$D349</f>
        <v>5.3079999999999998</v>
      </c>
      <c r="M152" s="223">
        <f>'[18]DISCOM Sales incl Addl Loads'!$E349</f>
        <v>0</v>
      </c>
      <c r="N152" s="311">
        <f>'[18]DISCOM Sales incl Addl Loads'!$C442</f>
        <v>1</v>
      </c>
      <c r="O152" s="223">
        <f>'[18]DISCOM Sales incl Addl Loads'!$R442</f>
        <v>28.978924185561375</v>
      </c>
      <c r="P152" s="223">
        <f>'[18]DISCOM Sales incl Addl Loads'!$D442</f>
        <v>5.3079999999999998</v>
      </c>
      <c r="Q152" s="223">
        <f>'[18]DISCOM Sales incl Addl Loads'!$E442</f>
        <v>0</v>
      </c>
      <c r="R152" s="311">
        <f>'[18]DISCOM Sales incl Addl Loads'!$C535</f>
        <v>1</v>
      </c>
      <c r="S152" s="223">
        <f>'[18]DISCOM Sales incl Addl Loads'!$R535</f>
        <v>29.558502669272599</v>
      </c>
      <c r="T152" s="223">
        <f>'[18]DISCOM Sales incl Addl Loads'!$D535</f>
        <v>5.3079999999999998</v>
      </c>
      <c r="U152" s="223">
        <f>'[18]DISCOM Sales incl Addl Loads'!$E535</f>
        <v>0</v>
      </c>
      <c r="V152" s="311">
        <f>'[18]DISCOM Sales incl Addl Loads'!$C628</f>
        <v>1</v>
      </c>
      <c r="W152" s="223">
        <f>'[18]DISCOM Sales incl Addl Loads'!$R628</f>
        <v>30.149672722658053</v>
      </c>
      <c r="X152" s="223">
        <f>'[18]DISCOM Sales incl Addl Loads'!$D628</f>
        <v>5.3079999999999998</v>
      </c>
      <c r="Y152" s="224">
        <f>'[18]DISCOM Sales incl Addl Loads'!$E628</f>
        <v>0</v>
      </c>
      <c r="Z152" s="188"/>
      <c r="AA152" s="188"/>
      <c r="AB152" s="188"/>
      <c r="AC152" s="188"/>
    </row>
    <row r="153" spans="1:29" s="225" customFormat="1" ht="13">
      <c r="A153" s="252" t="s">
        <v>57</v>
      </c>
      <c r="B153" s="298">
        <f>'[18]DISCOM Sales incl Addl Loads'!$C164</f>
        <v>11</v>
      </c>
      <c r="C153" s="223">
        <f>'[18]DISCOM Sales incl Addl Loads'!$R164</f>
        <v>552.66905395512345</v>
      </c>
      <c r="D153" s="223">
        <f>'[18]DISCOM Sales incl Addl Loads'!$D164</f>
        <v>158.45459664000001</v>
      </c>
      <c r="E153" s="223">
        <f>'[18]DISCOM Sales incl Addl Loads'!$E164</f>
        <v>0</v>
      </c>
      <c r="F153" s="311">
        <f>'[18]DISCOM Sales incl Addl Loads'!$C257</f>
        <v>13</v>
      </c>
      <c r="G153" s="223">
        <f>'[18]DISCOM Sales incl Addl Loads'!$R257</f>
        <v>588.27799778403403</v>
      </c>
      <c r="H153" s="223">
        <f>'[18]DISCOM Sales incl Addl Loads'!$D257</f>
        <v>173.32085427705601</v>
      </c>
      <c r="I153" s="223">
        <f>'[18]DISCOM Sales incl Addl Loads'!$E257</f>
        <v>0</v>
      </c>
      <c r="J153" s="311">
        <f>'[18]DISCOM Sales incl Addl Loads'!$C350</f>
        <v>13</v>
      </c>
      <c r="K153" s="223">
        <f>'[18]DISCOM Sales incl Addl Loads'!$R350</f>
        <v>614.2262657037719</v>
      </c>
      <c r="L153" s="223">
        <f>'[18]DISCOM Sales incl Addl Loads'!$D350</f>
        <v>180.36023387539018</v>
      </c>
      <c r="M153" s="223">
        <f>'[18]DISCOM Sales incl Addl Loads'!$E350</f>
        <v>0</v>
      </c>
      <c r="N153" s="311">
        <f>'[18]DISCOM Sales incl Addl Loads'!$C443</f>
        <v>13</v>
      </c>
      <c r="O153" s="223">
        <f>'[18]DISCOM Sales incl Addl Loads'!$R443</f>
        <v>641.49459496510826</v>
      </c>
      <c r="P153" s="223">
        <f>'[18]DISCOM Sales incl Addl Loads'!$D443</f>
        <v>187.58319200146374</v>
      </c>
      <c r="Q153" s="223">
        <f>'[18]DISCOM Sales incl Addl Loads'!$E443</f>
        <v>0</v>
      </c>
      <c r="R153" s="311">
        <f>'[18]DISCOM Sales incl Addl Loads'!$C536</f>
        <v>13</v>
      </c>
      <c r="S153" s="223">
        <f>'[18]DISCOM Sales incl Addl Loads'!$R536</f>
        <v>670.16726347825625</v>
      </c>
      <c r="T153" s="223">
        <f>'[18]DISCOM Sales incl Addl Loads'!$D536</f>
        <v>193.00081679835216</v>
      </c>
      <c r="U153" s="223">
        <f>'[18]DISCOM Sales incl Addl Loads'!$E536</f>
        <v>0</v>
      </c>
      <c r="V153" s="311">
        <f>'[18]DISCOM Sales incl Addl Loads'!$C629</f>
        <v>13</v>
      </c>
      <c r="W153" s="223">
        <f>'[18]DISCOM Sales incl Addl Loads'!$R629</f>
        <v>700.2923118014387</v>
      </c>
      <c r="X153" s="223">
        <f>'[18]DISCOM Sales incl Addl Loads'!$D629</f>
        <v>198.62486613297261</v>
      </c>
      <c r="Y153" s="224">
        <f>'[18]DISCOM Sales incl Addl Loads'!$E629</f>
        <v>0</v>
      </c>
      <c r="Z153" s="188"/>
      <c r="AA153" s="188"/>
      <c r="AB153" s="188"/>
      <c r="AC153" s="188"/>
    </row>
    <row r="154" spans="1:29" s="225" customFormat="1" ht="13">
      <c r="A154" s="252" t="s">
        <v>39</v>
      </c>
      <c r="B154" s="298">
        <f>'[18]DISCOM Sales incl Addl Loads'!$C165</f>
        <v>1</v>
      </c>
      <c r="C154" s="223">
        <f>'[18]DISCOM Sales incl Addl Loads'!$R165</f>
        <v>105.37499370720002</v>
      </c>
      <c r="D154" s="223">
        <f>'[18]DISCOM Sales incl Addl Loads'!$D165</f>
        <v>5.3079999999999998</v>
      </c>
      <c r="E154" s="223">
        <f>'[18]DISCOM Sales incl Addl Loads'!$E165</f>
        <v>0</v>
      </c>
      <c r="F154" s="311">
        <f>'[18]DISCOM Sales incl Addl Loads'!$C258</f>
        <v>1</v>
      </c>
      <c r="G154" s="223">
        <f>'[18]DISCOM Sales incl Addl Loads'!$R258</f>
        <v>107.48249358134402</v>
      </c>
      <c r="H154" s="223">
        <f>'[18]DISCOM Sales incl Addl Loads'!$D258</f>
        <v>5.3079999999999998</v>
      </c>
      <c r="I154" s="223">
        <f>'[18]DISCOM Sales incl Addl Loads'!$E258</f>
        <v>0</v>
      </c>
      <c r="J154" s="311">
        <f>'[18]DISCOM Sales incl Addl Loads'!$C351</f>
        <v>1</v>
      </c>
      <c r="K154" s="223">
        <f>'[18]DISCOM Sales incl Addl Loads'!$R351</f>
        <v>109.63214345297088</v>
      </c>
      <c r="L154" s="223">
        <f>'[18]DISCOM Sales incl Addl Loads'!$D351</f>
        <v>5.3079999999999998</v>
      </c>
      <c r="M154" s="223">
        <f>'[18]DISCOM Sales incl Addl Loads'!$E351</f>
        <v>0</v>
      </c>
      <c r="N154" s="311">
        <f>'[18]DISCOM Sales incl Addl Loads'!$C444</f>
        <v>1</v>
      </c>
      <c r="O154" s="223">
        <f>'[18]DISCOM Sales incl Addl Loads'!$R444</f>
        <v>111.82478632203031</v>
      </c>
      <c r="P154" s="223">
        <f>'[18]DISCOM Sales incl Addl Loads'!$D444</f>
        <v>5.3079999999999998</v>
      </c>
      <c r="Q154" s="223">
        <f>'[18]DISCOM Sales incl Addl Loads'!$E444</f>
        <v>0</v>
      </c>
      <c r="R154" s="311">
        <f>'[18]DISCOM Sales incl Addl Loads'!$C537</f>
        <v>1</v>
      </c>
      <c r="S154" s="223">
        <f>'[18]DISCOM Sales incl Addl Loads'!$R537</f>
        <v>114.06128204847091</v>
      </c>
      <c r="T154" s="223">
        <f>'[18]DISCOM Sales incl Addl Loads'!$D537</f>
        <v>5.3079999999999998</v>
      </c>
      <c r="U154" s="223">
        <f>'[18]DISCOM Sales incl Addl Loads'!$E537</f>
        <v>0</v>
      </c>
      <c r="V154" s="311">
        <f>'[18]DISCOM Sales incl Addl Loads'!$C630</f>
        <v>1</v>
      </c>
      <c r="W154" s="223">
        <f>'[18]DISCOM Sales incl Addl Loads'!$R630</f>
        <v>116.34250768944035</v>
      </c>
      <c r="X154" s="223">
        <f>'[18]DISCOM Sales incl Addl Loads'!$D630</f>
        <v>5.3079999999999998</v>
      </c>
      <c r="Y154" s="224">
        <f>'[18]DISCOM Sales incl Addl Loads'!$E630</f>
        <v>0</v>
      </c>
      <c r="Z154" s="188"/>
      <c r="AA154" s="188"/>
      <c r="AB154" s="188"/>
      <c r="AC154" s="188"/>
    </row>
    <row r="155" spans="1:29" s="225" customFormat="1" ht="13">
      <c r="A155" s="252" t="s">
        <v>49</v>
      </c>
      <c r="B155" s="302">
        <f>'[18]DISCOM Sales incl Addl Loads'!$C166</f>
        <v>9</v>
      </c>
      <c r="C155" s="227">
        <f>'[18]DISCOM Sales incl Addl Loads'!$R166</f>
        <v>0.97635999999999967</v>
      </c>
      <c r="D155" s="227">
        <f>'[18]DISCOM Sales incl Addl Loads'!$D166</f>
        <v>136.7516</v>
      </c>
      <c r="E155" s="227">
        <f>'[18]DISCOM Sales incl Addl Loads'!$E166</f>
        <v>0</v>
      </c>
      <c r="F155" s="313">
        <f>'[18]DISCOM Sales incl Addl Loads'!$C259</f>
        <v>9</v>
      </c>
      <c r="G155" s="227">
        <f>'[18]DISCOM Sales incl Addl Loads'!$R259</f>
        <v>0.97635999999999967</v>
      </c>
      <c r="H155" s="227">
        <f>'[18]DISCOM Sales incl Addl Loads'!$D259</f>
        <v>139.45459664000001</v>
      </c>
      <c r="I155" s="227">
        <f>'[18]DISCOM Sales incl Addl Loads'!$E259</f>
        <v>0</v>
      </c>
      <c r="J155" s="313">
        <f>'[18]DISCOM Sales incl Addl Loads'!$C352</f>
        <v>9</v>
      </c>
      <c r="K155" s="227">
        <f>'[18]DISCOM Sales incl Addl Loads'!$R352</f>
        <v>0.97635999999999967</v>
      </c>
      <c r="L155" s="227">
        <f>'[18]DISCOM Sales incl Addl Loads'!$D352</f>
        <v>142.32085427705601</v>
      </c>
      <c r="M155" s="227">
        <f>'[18]DISCOM Sales incl Addl Loads'!$E352</f>
        <v>0</v>
      </c>
      <c r="N155" s="313">
        <f>'[18]DISCOM Sales incl Addl Loads'!$C445</f>
        <v>9</v>
      </c>
      <c r="O155" s="227">
        <f>'[18]DISCOM Sales incl Addl Loads'!$R445</f>
        <v>0.97635999999999967</v>
      </c>
      <c r="P155" s="227">
        <f>'[18]DISCOM Sales incl Addl Loads'!$D445</f>
        <v>145.36023387539018</v>
      </c>
      <c r="Q155" s="227">
        <f>'[18]DISCOM Sales incl Addl Loads'!$E445</f>
        <v>0</v>
      </c>
      <c r="R155" s="313">
        <f>'[18]DISCOM Sales incl Addl Loads'!$C538</f>
        <v>9</v>
      </c>
      <c r="S155" s="227">
        <f>'[18]DISCOM Sales incl Addl Loads'!$R538</f>
        <v>0.97635999999999967</v>
      </c>
      <c r="T155" s="227">
        <f>'[18]DISCOM Sales incl Addl Loads'!$D538</f>
        <v>148.58319200146374</v>
      </c>
      <c r="U155" s="227">
        <f>'[18]DISCOM Sales incl Addl Loads'!$E538</f>
        <v>0</v>
      </c>
      <c r="V155" s="313">
        <f>'[18]DISCOM Sales incl Addl Loads'!$C631</f>
        <v>9</v>
      </c>
      <c r="W155" s="227">
        <f>'[18]DISCOM Sales incl Addl Loads'!$R631</f>
        <v>0.97635999999999967</v>
      </c>
      <c r="X155" s="227">
        <f>'[18]DISCOM Sales incl Addl Loads'!$D631</f>
        <v>152.00081679835216</v>
      </c>
      <c r="Y155" s="228">
        <f>'[18]DISCOM Sales incl Addl Loads'!$E631</f>
        <v>0</v>
      </c>
      <c r="Z155" s="188"/>
      <c r="AA155" s="188"/>
      <c r="AB155" s="188"/>
      <c r="AC155" s="188"/>
    </row>
    <row r="156" spans="1:29" ht="13" thickBot="1">
      <c r="A156" s="254" t="s">
        <v>19</v>
      </c>
      <c r="B156" s="303">
        <f t="shared" ref="B156:Y156" si="282">B5+B68+B100+B131</f>
        <v>6739447.4727953952</v>
      </c>
      <c r="C156" s="365">
        <f t="shared" si="282"/>
        <v>20543.114240771662</v>
      </c>
      <c r="D156" s="216">
        <f t="shared" si="282"/>
        <v>11003.274635104861</v>
      </c>
      <c r="E156" s="365">
        <f t="shared" si="282"/>
        <v>6959664.9719568733</v>
      </c>
      <c r="F156" s="303">
        <f t="shared" si="282"/>
        <v>6918844.9049251592</v>
      </c>
      <c r="G156" s="216">
        <f t="shared" si="282"/>
        <v>21716.921516726659</v>
      </c>
      <c r="H156" s="216">
        <f t="shared" si="282"/>
        <v>11393.674529379554</v>
      </c>
      <c r="I156" s="216">
        <f t="shared" si="282"/>
        <v>7327944.6644871682</v>
      </c>
      <c r="J156" s="303">
        <f t="shared" si="282"/>
        <v>7105672.0911683422</v>
      </c>
      <c r="K156" s="216">
        <f t="shared" si="282"/>
        <v>22984.651584448002</v>
      </c>
      <c r="L156" s="216">
        <f t="shared" si="282"/>
        <v>11814.506960926999</v>
      </c>
      <c r="M156" s="216">
        <f t="shared" si="282"/>
        <v>7716726.6716404716</v>
      </c>
      <c r="N156" s="303">
        <f t="shared" si="282"/>
        <v>7300305.8726310022</v>
      </c>
      <c r="O156" s="216">
        <f t="shared" si="282"/>
        <v>24343.719769575036</v>
      </c>
      <c r="P156" s="216">
        <f t="shared" si="282"/>
        <v>12277.920689802657</v>
      </c>
      <c r="Q156" s="216">
        <f t="shared" si="282"/>
        <v>8127152.3675230034</v>
      </c>
      <c r="R156" s="303">
        <f t="shared" si="282"/>
        <v>7503157.529359391</v>
      </c>
      <c r="S156" s="216">
        <f t="shared" si="282"/>
        <v>25800.995577394518</v>
      </c>
      <c r="T156" s="216">
        <f t="shared" si="282"/>
        <v>12786.248407618359</v>
      </c>
      <c r="U156" s="216">
        <f t="shared" si="282"/>
        <v>8560426.6671081632</v>
      </c>
      <c r="V156" s="303">
        <f t="shared" si="282"/>
        <v>7714667.9122699993</v>
      </c>
      <c r="W156" s="216">
        <f t="shared" si="282"/>
        <v>27364.555998307329</v>
      </c>
      <c r="X156" s="216">
        <f t="shared" si="282"/>
        <v>13346.581804867947</v>
      </c>
      <c r="Y156" s="221">
        <f t="shared" si="282"/>
        <v>9017821.5635883771</v>
      </c>
    </row>
    <row r="157" spans="1:29">
      <c r="B157" s="348"/>
      <c r="C157" s="358"/>
      <c r="D157" s="358"/>
    </row>
    <row r="158" spans="1:29">
      <c r="B158" s="304">
        <f>B156-'[18]DISCOM Sales incl Addl Loads'!$C$178</f>
        <v>6.5460423901677132</v>
      </c>
      <c r="C158" s="112">
        <f>C156-'[18]DISCOM Sales incl Addl Loads'!$R$178</f>
        <v>0</v>
      </c>
      <c r="D158" s="112">
        <f>D156-'[18]DISCOM Sales incl Addl Loads'!$D$178</f>
        <v>34.342803636407552</v>
      </c>
      <c r="E158" s="112">
        <f>E156-'[18]DISCOM Sales incl Addl Loads'!$E$178</f>
        <v>0</v>
      </c>
      <c r="F158" s="304">
        <f>F156-'[18]DISCOM Sales incl Addl Loads'!$C$271</f>
        <v>13.629818465560675</v>
      </c>
      <c r="G158" s="112">
        <f>G156-'[18]DISCOM Sales incl Addl Loads'!$R$271</f>
        <v>0</v>
      </c>
      <c r="H158" s="112">
        <f>H156-'[18]DISCOM Sales incl Addl Loads'!$D$271</f>
        <v>71.040436394941935</v>
      </c>
      <c r="I158" s="112">
        <f>I156-'[18]DISCOM Sales incl Addl Loads'!$E$271</f>
        <v>0</v>
      </c>
      <c r="J158" s="304">
        <f>J156-'[18]DISCOM Sales incl Addl Loads'!$C$364</f>
        <v>21.430350651033223</v>
      </c>
      <c r="K158" s="112">
        <f>K156-'[18]DISCOM Sales incl Addl Loads'!$R$364</f>
        <v>0</v>
      </c>
      <c r="L158" s="112">
        <f>L156-'[18]DISCOM Sales incl Addl Loads'!$D$364</f>
        <v>112.42796564678792</v>
      </c>
      <c r="M158" s="112">
        <f>M156-'[18]DISCOM Sales incl Addl Loads'!$E$364</f>
        <v>0</v>
      </c>
      <c r="N158" s="304">
        <f>N156-'[18]DISCOM Sales incl Addl Loads'!$C$457</f>
        <v>30.245044172741473</v>
      </c>
      <c r="O158" s="112">
        <f>O156-'[18]DISCOM Sales incl Addl Loads'!$R$457</f>
        <v>0</v>
      </c>
      <c r="P158" s="112">
        <f>P156-'[18]DISCOM Sales incl Addl Loads'!$D$457</f>
        <v>159.10965058651527</v>
      </c>
      <c r="Q158" s="112">
        <f>Q156-'[18]DISCOM Sales incl Addl Loads'!$E$457</f>
        <v>0</v>
      </c>
      <c r="R158" s="304">
        <f>R156-'[18]DISCOM Sales incl Addl Loads'!$C$550</f>
        <v>40.561879024840891</v>
      </c>
      <c r="S158" s="112">
        <f>S156-'[18]DISCOM Sales incl Addl Loads'!$R$550</f>
        <v>0</v>
      </c>
      <c r="T158" s="112">
        <f>T156-'[18]DISCOM Sales incl Addl Loads'!$D$550</f>
        <v>211.7679074942771</v>
      </c>
      <c r="U158" s="112">
        <f>U156-'[18]DISCOM Sales incl Addl Loads'!$E$550</f>
        <v>0</v>
      </c>
      <c r="V158" s="304">
        <f>V156-'[18]DISCOM Sales incl Addl Loads'!$C$643</f>
        <v>53.171942353248596</v>
      </c>
      <c r="W158" s="112">
        <f>W156-'[18]DISCOM Sales incl Addl Loads'!$R$643</f>
        <v>0</v>
      </c>
      <c r="X158" s="112">
        <f>X156-'[18]DISCOM Sales incl Addl Loads'!$D$643</f>
        <v>271.17343775738482</v>
      </c>
      <c r="Y158" s="112">
        <f>Y156-'[18]DISCOM Sales incl Addl Loads'!$E$643</f>
        <v>0</v>
      </c>
    </row>
    <row r="159" spans="1:29">
      <c r="C159" s="305"/>
      <c r="D159" s="305"/>
      <c r="E159" s="305"/>
      <c r="G159" s="305"/>
      <c r="H159" s="305"/>
      <c r="I159" s="305"/>
      <c r="K159" s="305"/>
      <c r="L159" s="305"/>
      <c r="M159" s="305"/>
      <c r="O159" s="305"/>
      <c r="P159" s="305"/>
      <c r="Q159" s="305"/>
      <c r="S159" s="305"/>
      <c r="T159" s="305"/>
      <c r="U159" s="305"/>
      <c r="W159" s="305"/>
      <c r="X159" s="305"/>
      <c r="Y159" s="305"/>
    </row>
  </sheetData>
  <mergeCells count="9">
    <mergeCell ref="U1:W1"/>
    <mergeCell ref="A3:A4"/>
    <mergeCell ref="B3:E3"/>
    <mergeCell ref="F3:I3"/>
    <mergeCell ref="J3:M3"/>
    <mergeCell ref="N3:Q3"/>
    <mergeCell ref="R3:U3"/>
    <mergeCell ref="V3:Y3"/>
    <mergeCell ref="B1:N1"/>
  </mergeCells>
  <phoneticPr fontId="18" type="noConversion"/>
  <pageMargins left="0.75" right="0.75" top="1" bottom="1" header="0.5" footer="0.5"/>
  <pageSetup scale="29" orientation="portrait" horizontalDpi="90" verticalDpi="9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9C36-2462-425B-A8ED-09292FC77409}">
  <dimension ref="A1:AC157"/>
  <sheetViews>
    <sheetView zoomScale="68" zoomScaleNormal="68" workbookViewId="0">
      <pane xSplit="1" topLeftCell="B1" activePane="topRight" state="frozen"/>
      <selection activeCell="B100" sqref="B100"/>
      <selection pane="topRight" activeCell="B1" sqref="B1:N1"/>
    </sheetView>
  </sheetViews>
  <sheetFormatPr defaultRowHeight="12.5"/>
  <cols>
    <col min="1" max="1" width="40.7265625" style="107" bestFit="1" customWidth="1"/>
    <col min="2" max="2" width="17.81640625" style="305" customWidth="1"/>
    <col min="3" max="3" width="10" style="107" customWidth="1"/>
    <col min="4" max="4" width="11.7265625" style="107" customWidth="1"/>
    <col min="5" max="5" width="11" style="107" customWidth="1"/>
    <col min="6" max="6" width="11" style="305" customWidth="1"/>
    <col min="7" max="7" width="11.26953125" style="107" customWidth="1"/>
    <col min="8" max="8" width="11.7265625" style="107" customWidth="1"/>
    <col min="9" max="9" width="11" style="107" customWidth="1"/>
    <col min="10" max="10" width="12.1796875" style="305" customWidth="1"/>
    <col min="11" max="11" width="11.26953125" style="107" customWidth="1"/>
    <col min="12" max="12" width="11.7265625" style="107" customWidth="1"/>
    <col min="13" max="13" width="11" style="107" customWidth="1"/>
    <col min="14" max="14" width="11" style="305" customWidth="1"/>
    <col min="15" max="15" width="11.26953125" style="107" customWidth="1"/>
    <col min="16" max="16" width="11.7265625" style="107" customWidth="1"/>
    <col min="17" max="17" width="11" style="107" customWidth="1"/>
    <col min="18" max="18" width="11" style="305" customWidth="1"/>
    <col min="19" max="19" width="11.26953125" style="107" customWidth="1"/>
    <col min="20" max="20" width="11.7265625" style="107" customWidth="1"/>
    <col min="21" max="21" width="11" style="107" customWidth="1"/>
    <col min="22" max="22" width="11" style="305" customWidth="1"/>
    <col min="23" max="23" width="11.26953125" style="107" customWidth="1"/>
    <col min="24" max="24" width="11.7265625" style="107" customWidth="1"/>
    <col min="25" max="25" width="11" style="107" customWidth="1"/>
    <col min="26" max="29" width="8.7265625" style="133"/>
    <col min="30" max="16384" width="8.7265625" style="107"/>
  </cols>
  <sheetData>
    <row r="1" spans="1:29" ht="27.5">
      <c r="A1" s="105" t="s">
        <v>97</v>
      </c>
      <c r="B1" s="390" t="s">
        <v>71</v>
      </c>
      <c r="C1" s="390" t="s">
        <v>71</v>
      </c>
      <c r="D1" s="390" t="s">
        <v>71</v>
      </c>
      <c r="E1" s="390" t="s">
        <v>71</v>
      </c>
      <c r="F1" s="390" t="s">
        <v>71</v>
      </c>
      <c r="G1" s="390" t="s">
        <v>71</v>
      </c>
      <c r="H1" s="390" t="s">
        <v>71</v>
      </c>
      <c r="I1" s="390" t="s">
        <v>71</v>
      </c>
      <c r="J1" s="390" t="s">
        <v>71</v>
      </c>
      <c r="K1" s="390" t="s">
        <v>71</v>
      </c>
      <c r="L1" s="390" t="s">
        <v>71</v>
      </c>
      <c r="M1" s="390" t="s">
        <v>71</v>
      </c>
      <c r="N1" s="390" t="s">
        <v>71</v>
      </c>
      <c r="O1" s="106"/>
      <c r="P1" s="106"/>
      <c r="Q1" s="106"/>
      <c r="R1" s="317"/>
      <c r="S1" s="106"/>
      <c r="T1" s="106"/>
      <c r="U1" s="384"/>
      <c r="V1" s="384"/>
      <c r="W1" s="384"/>
      <c r="X1" s="106"/>
      <c r="Y1" s="106"/>
    </row>
    <row r="2" spans="1:29" s="358" customFormat="1" ht="13" thickBot="1">
      <c r="A2" s="108"/>
      <c r="B2" s="283"/>
      <c r="C2" s="374"/>
      <c r="D2" s="109"/>
      <c r="E2" s="109"/>
      <c r="F2" s="283"/>
      <c r="G2" s="109"/>
      <c r="H2" s="109"/>
      <c r="I2" s="109"/>
      <c r="J2" s="283"/>
      <c r="K2" s="109"/>
      <c r="L2" s="109"/>
      <c r="M2" s="109"/>
      <c r="N2" s="283"/>
      <c r="O2" s="109"/>
      <c r="P2" s="109"/>
      <c r="Q2" s="109"/>
      <c r="R2" s="283"/>
      <c r="S2" s="109"/>
      <c r="T2" s="109"/>
      <c r="U2" s="109"/>
      <c r="V2" s="283"/>
      <c r="W2" s="109"/>
      <c r="X2" s="109"/>
      <c r="Y2" s="109"/>
      <c r="Z2" s="357"/>
      <c r="AA2" s="357"/>
      <c r="AB2" s="357"/>
      <c r="AC2" s="357"/>
    </row>
    <row r="3" spans="1:29" s="113" customFormat="1" ht="13" thickBot="1">
      <c r="A3" s="385" t="s">
        <v>0</v>
      </c>
      <c r="B3" s="387" t="s">
        <v>62</v>
      </c>
      <c r="C3" s="388" t="s">
        <v>65</v>
      </c>
      <c r="D3" s="388" t="s">
        <v>65</v>
      </c>
      <c r="E3" s="389" t="s">
        <v>65</v>
      </c>
      <c r="F3" s="387" t="s">
        <v>63</v>
      </c>
      <c r="G3" s="388" t="s">
        <v>65</v>
      </c>
      <c r="H3" s="388" t="s">
        <v>65</v>
      </c>
      <c r="I3" s="389" t="s">
        <v>65</v>
      </c>
      <c r="J3" s="387" t="s">
        <v>64</v>
      </c>
      <c r="K3" s="388" t="s">
        <v>65</v>
      </c>
      <c r="L3" s="388" t="s">
        <v>65</v>
      </c>
      <c r="M3" s="389" t="s">
        <v>65</v>
      </c>
      <c r="N3" s="387" t="s">
        <v>65</v>
      </c>
      <c r="O3" s="388" t="s">
        <v>65</v>
      </c>
      <c r="P3" s="388" t="s">
        <v>65</v>
      </c>
      <c r="Q3" s="389" t="s">
        <v>65</v>
      </c>
      <c r="R3" s="387" t="s">
        <v>66</v>
      </c>
      <c r="S3" s="388" t="s">
        <v>65</v>
      </c>
      <c r="T3" s="388" t="s">
        <v>65</v>
      </c>
      <c r="U3" s="389" t="s">
        <v>65</v>
      </c>
      <c r="V3" s="387" t="s">
        <v>67</v>
      </c>
      <c r="W3" s="388" t="s">
        <v>65</v>
      </c>
      <c r="X3" s="388" t="s">
        <v>65</v>
      </c>
      <c r="Y3" s="389" t="s">
        <v>65</v>
      </c>
      <c r="Z3" s="189"/>
      <c r="AA3" s="189"/>
      <c r="AB3" s="189"/>
      <c r="AC3" s="189"/>
    </row>
    <row r="4" spans="1:29" s="113" customFormat="1" ht="34.5">
      <c r="A4" s="386"/>
      <c r="B4" s="284" t="s">
        <v>3</v>
      </c>
      <c r="C4" s="114" t="s">
        <v>3</v>
      </c>
      <c r="D4" s="114" t="s">
        <v>3</v>
      </c>
      <c r="E4" s="115" t="s">
        <v>3</v>
      </c>
      <c r="F4" s="284" t="s">
        <v>3</v>
      </c>
      <c r="G4" s="114" t="s">
        <v>3</v>
      </c>
      <c r="H4" s="114" t="s">
        <v>3</v>
      </c>
      <c r="I4" s="115" t="s">
        <v>3</v>
      </c>
      <c r="J4" s="284" t="s">
        <v>3</v>
      </c>
      <c r="K4" s="114" t="s">
        <v>3</v>
      </c>
      <c r="L4" s="114" t="s">
        <v>3</v>
      </c>
      <c r="M4" s="115" t="s">
        <v>3</v>
      </c>
      <c r="N4" s="284" t="s">
        <v>3</v>
      </c>
      <c r="O4" s="114" t="s">
        <v>3</v>
      </c>
      <c r="P4" s="114" t="s">
        <v>3</v>
      </c>
      <c r="Q4" s="115" t="s">
        <v>3</v>
      </c>
      <c r="R4" s="284" t="s">
        <v>3</v>
      </c>
      <c r="S4" s="114" t="s">
        <v>3</v>
      </c>
      <c r="T4" s="114" t="s">
        <v>3</v>
      </c>
      <c r="U4" s="115" t="s">
        <v>3</v>
      </c>
      <c r="V4" s="284" t="s">
        <v>3</v>
      </c>
      <c r="W4" s="114" t="s">
        <v>3</v>
      </c>
      <c r="X4" s="114" t="s">
        <v>3</v>
      </c>
      <c r="Y4" s="115" t="s">
        <v>3</v>
      </c>
      <c r="Z4" s="189"/>
      <c r="AA4" s="189"/>
      <c r="AB4" s="189"/>
      <c r="AC4" s="189"/>
    </row>
    <row r="5" spans="1:29">
      <c r="A5" s="242" t="s">
        <v>41</v>
      </c>
      <c r="B5" s="281">
        <f t="shared" ref="B5" si="0">SUM(B6,B19,B32,B39,B42,B50,B59,B64:B65)</f>
        <v>6735493</v>
      </c>
      <c r="C5" s="280">
        <f xml:space="preserve"> 'Anx 2- 5th cp forecast'!C$5</f>
        <v>13739.992963281369</v>
      </c>
      <c r="D5" s="136">
        <f xml:space="preserve"> 'Anx 2- 5th cp forecast'!D$5</f>
        <v>6795.0824847117465</v>
      </c>
      <c r="E5" s="137">
        <f xml:space="preserve"> 'Anx 2- 5th cp forecast'!E$5</f>
        <v>6959664.9719568733</v>
      </c>
      <c r="F5" s="281">
        <f t="shared" ref="F5" si="1">SUM(F6,F19,F32,F39,F42,F50,F59,F64:F65)</f>
        <v>6914602</v>
      </c>
      <c r="G5" s="136">
        <f xml:space="preserve"> 'Anx 2- 5th cp forecast'!G$5</f>
        <v>14460.237985835689</v>
      </c>
      <c r="H5" s="136">
        <f xml:space="preserve"> 'Anx 2- 5th cp forecast'!H$5</f>
        <v>7077.4568906129971</v>
      </c>
      <c r="I5" s="137">
        <f xml:space="preserve"> 'Anx 2- 5th cp forecast'!I$5</f>
        <v>7327944.6644871682</v>
      </c>
      <c r="J5" s="314">
        <f t="shared" ref="J5" si="2">SUM(J6,J19,J32,J39,J42,J50,J59,J64:J65)</f>
        <v>7101113</v>
      </c>
      <c r="K5" s="136">
        <f xml:space="preserve"> 'Anx 2- 5th cp forecast'!K$5</f>
        <v>15222.118005896085</v>
      </c>
      <c r="L5" s="136">
        <f xml:space="preserve"> 'Anx 2- 5th cp forecast'!L$5</f>
        <v>7386.8732499391408</v>
      </c>
      <c r="M5" s="137">
        <f xml:space="preserve"> 'Anx 2- 5th cp forecast'!M$5</f>
        <v>7716726.6716404716</v>
      </c>
      <c r="N5" s="314">
        <f t="shared" ref="N5" si="3">SUM(N6,N19,N32,N39,N42,N50,N59,N64:N65)</f>
        <v>7295398</v>
      </c>
      <c r="O5" s="136">
        <f xml:space="preserve"> 'Anx 2- 5th cp forecast'!O$5</f>
        <v>16028.021709551263</v>
      </c>
      <c r="P5" s="136">
        <f xml:space="preserve"> 'Anx 2- 5th cp forecast'!P$5</f>
        <v>7726.0679740075029</v>
      </c>
      <c r="Q5" s="137">
        <f xml:space="preserve"> 'Anx 2- 5th cp forecast'!Q$5</f>
        <v>8127152.3675230034</v>
      </c>
      <c r="R5" s="314">
        <f t="shared" ref="R5" si="4">SUM(R6,R19,R32,R39,R42,R50,R59,R64:R65)</f>
        <v>7497863</v>
      </c>
      <c r="S5" s="136">
        <f xml:space="preserve"> 'Anx 2- 5th cp forecast'!S$5</f>
        <v>16879.492898989665</v>
      </c>
      <c r="T5" s="136">
        <f xml:space="preserve"> 'Anx 2- 5th cp forecast'!T$5</f>
        <v>8097.7317454443573</v>
      </c>
      <c r="U5" s="137">
        <f xml:space="preserve"> 'Anx 2- 5th cp forecast'!U$5</f>
        <v>8560426.6671081632</v>
      </c>
      <c r="V5" s="314">
        <f t="shared" ref="V5" si="5">SUM(V6,V19,V32,V39,V42,V50,V59,V64:V65)</f>
        <v>7708943</v>
      </c>
      <c r="W5" s="136">
        <f xml:space="preserve"> 'Anx 2- 5th cp forecast'!W$5</f>
        <v>17778.640888646823</v>
      </c>
      <c r="X5" s="136">
        <f xml:space="preserve"> 'Anx 2- 5th cp forecast'!X$5</f>
        <v>8505.0516315234581</v>
      </c>
      <c r="Y5" s="137">
        <f xml:space="preserve"> 'Anx 2- 5th cp forecast'!Y$5</f>
        <v>9017821.5635883771</v>
      </c>
    </row>
    <row r="6" spans="1:29" s="130" customFormat="1" ht="13">
      <c r="A6" s="237" t="s">
        <v>43</v>
      </c>
      <c r="B6" s="282">
        <f>SUM(B7,B10,B13)</f>
        <v>4666470</v>
      </c>
      <c r="C6" s="138">
        <f xml:space="preserve"> 'Anx 2- 5th cp forecast'!C$6</f>
        <v>4243.3493937900821</v>
      </c>
      <c r="D6" s="139">
        <f xml:space="preserve"> 'Anx 2- 5th cp forecast'!D$6</f>
        <v>4563.18664215027</v>
      </c>
      <c r="E6" s="140">
        <f xml:space="preserve"> 'Anx 2- 5th cp forecast'!E$6</f>
        <v>0</v>
      </c>
      <c r="F6" s="306">
        <f>SUM(F7,F10,F13)</f>
        <v>4794076</v>
      </c>
      <c r="G6" s="139">
        <f xml:space="preserve"> 'Anx 2- 5th cp forecast'!G$6</f>
        <v>4490.5470197070645</v>
      </c>
      <c r="H6" s="139">
        <f xml:space="preserve"> 'Anx 2- 5th cp forecast'!H$6</f>
        <v>4651.9487621421431</v>
      </c>
      <c r="I6" s="140">
        <f xml:space="preserve"> 'Anx 2- 5th cp forecast'!I$6</f>
        <v>0</v>
      </c>
      <c r="J6" s="306">
        <f>SUM(J7,J10,J13)</f>
        <v>4925439</v>
      </c>
      <c r="K6" s="139">
        <f xml:space="preserve"> 'Anx 2- 5th cp forecast'!K$6</f>
        <v>4752.9511934403718</v>
      </c>
      <c r="L6" s="139">
        <f xml:space="preserve"> 'Anx 2- 5th cp forecast'!L$6</f>
        <v>4742.4861245338534</v>
      </c>
      <c r="M6" s="140">
        <f xml:space="preserve"> 'Anx 2- 5th cp forecast'!M$6</f>
        <v>0</v>
      </c>
      <c r="N6" s="306">
        <f>SUM(N7,N10,N13)</f>
        <v>5060675</v>
      </c>
      <c r="O6" s="139">
        <f xml:space="preserve"> 'Anx 2- 5th cp forecast'!O$6</f>
        <v>5031.5773938626971</v>
      </c>
      <c r="P6" s="139">
        <f xml:space="preserve"> 'Anx 2- 5th cp forecast'!P$6</f>
        <v>4834.8342341733969</v>
      </c>
      <c r="Q6" s="140">
        <f xml:space="preserve"> 'Anx 2- 5th cp forecast'!Q$6</f>
        <v>0</v>
      </c>
      <c r="R6" s="306">
        <f>SUM(R7,R10,R13)</f>
        <v>5199912</v>
      </c>
      <c r="S6" s="139">
        <f xml:space="preserve"> 'Anx 2- 5th cp forecast'!S$6</f>
        <v>5327.5172085315089</v>
      </c>
      <c r="T6" s="139">
        <f xml:space="preserve"> 'Anx 2- 5th cp forecast'!T$6</f>
        <v>4929.029306005732</v>
      </c>
      <c r="U6" s="140">
        <f xml:space="preserve"> 'Anx 2- 5th cp forecast'!U$6</f>
        <v>0</v>
      </c>
      <c r="V6" s="306">
        <f>SUM(V7,V10,V13)</f>
        <v>5343269</v>
      </c>
      <c r="W6" s="139">
        <f xml:space="preserve"> 'Anx 2- 5th cp forecast'!W$6</f>
        <v>5641.9448760643727</v>
      </c>
      <c r="X6" s="139">
        <f xml:space="preserve"> 'Anx 2- 5th cp forecast'!X$6</f>
        <v>5025.1082792747138</v>
      </c>
      <c r="Y6" s="140">
        <f xml:space="preserve"> 'Anx 2- 5th cp forecast'!Y$6</f>
        <v>0</v>
      </c>
      <c r="Z6" s="134"/>
      <c r="AA6" s="134"/>
      <c r="AB6" s="134"/>
      <c r="AC6" s="134"/>
    </row>
    <row r="7" spans="1:29" s="130" customFormat="1" ht="13">
      <c r="A7" s="234" t="s">
        <v>108</v>
      </c>
      <c r="B7" s="282">
        <f>SUM(B8:B9)</f>
        <v>3535499</v>
      </c>
      <c r="C7" s="138">
        <f xml:space="preserve"> 'Anx 2- 5th cp forecast'!C$7</f>
        <v>1827.2182933764263</v>
      </c>
      <c r="D7" s="139">
        <f xml:space="preserve"> 'Anx 2- 5th cp forecast'!D$7</f>
        <v>2501.6036746179288</v>
      </c>
      <c r="E7" s="140">
        <f xml:space="preserve"> 'Anx 2- 5th cp forecast'!E$7</f>
        <v>0</v>
      </c>
      <c r="F7" s="282">
        <f>SUM(F8:F9)</f>
        <v>3632178</v>
      </c>
      <c r="G7" s="138">
        <f xml:space="preserve"> 'Anx 2- 5th cp forecast'!G$7</f>
        <v>1933.6634578532776</v>
      </c>
      <c r="H7" s="139">
        <f xml:space="preserve"> 'Anx 2- 5th cp forecast'!H$7</f>
        <v>2550.2643284442456</v>
      </c>
      <c r="I7" s="140">
        <f xml:space="preserve"> 'Anx 2- 5th cp forecast'!I$7</f>
        <v>0</v>
      </c>
      <c r="J7" s="282">
        <f>SUM(J8:J9)</f>
        <v>3731704</v>
      </c>
      <c r="K7" s="138">
        <f xml:space="preserve"> 'Anx 2- 5th cp forecast'!K$7</f>
        <v>2046.6566766547987</v>
      </c>
      <c r="L7" s="139">
        <f xml:space="preserve"> 'Anx 2- 5th cp forecast'!L$7</f>
        <v>2599.8981953470889</v>
      </c>
      <c r="M7" s="140">
        <f xml:space="preserve"> 'Anx 2- 5th cp forecast'!M$7</f>
        <v>0</v>
      </c>
      <c r="N7" s="282">
        <f>SUM(N8:N9)</f>
        <v>3834165</v>
      </c>
      <c r="O7" s="138">
        <f xml:space="preserve"> 'Anx 2- 5th cp forecast'!O$7</f>
        <v>2166.6352226521417</v>
      </c>
      <c r="P7" s="139">
        <f xml:space="preserve"> 'Anx 2- 5th cp forecast'!P$7</f>
        <v>2650.5247395879878</v>
      </c>
      <c r="Q7" s="140">
        <f xml:space="preserve"> 'Anx 2- 5th cp forecast'!Q$7</f>
        <v>0</v>
      </c>
      <c r="R7" s="282">
        <f>SUM(R8:R9)</f>
        <v>3939655</v>
      </c>
      <c r="S7" s="138">
        <f xml:space="preserve"> 'Anx 2- 5th cp forecast'!S$7</f>
        <v>2294.0691416908699</v>
      </c>
      <c r="T7" s="139">
        <f xml:space="preserve"> 'Anx 2- 5th cp forecast'!T$7</f>
        <v>2702.1638147137055</v>
      </c>
      <c r="U7" s="140">
        <f xml:space="preserve"> 'Anx 2- 5th cp forecast'!U$7</f>
        <v>0</v>
      </c>
      <c r="V7" s="282">
        <f>SUM(V8:V9)</f>
        <v>4048269</v>
      </c>
      <c r="W7" s="138">
        <f xml:space="preserve"> 'Anx 2- 5th cp forecast'!W$7</f>
        <v>2429.4640697871801</v>
      </c>
      <c r="X7" s="139">
        <f xml:space="preserve"> 'Anx 2- 5th cp forecast'!X$7</f>
        <v>2754.8356713419375</v>
      </c>
      <c r="Y7" s="140">
        <f xml:space="preserve"> 'Anx 2- 5th cp forecast'!Y$7</f>
        <v>0</v>
      </c>
      <c r="Z7" s="134"/>
      <c r="AA7" s="134"/>
      <c r="AB7" s="134"/>
      <c r="AC7" s="134"/>
    </row>
    <row r="8" spans="1:29">
      <c r="A8" s="230" t="s">
        <v>109</v>
      </c>
      <c r="B8" s="285">
        <f>ROUND('Anx 2- 5th cp forecast'!B8,0)</f>
        <v>2293607</v>
      </c>
      <c r="C8" s="141">
        <f xml:space="preserve"> 'Anx 2- 5th cp forecast'!C$8</f>
        <v>1516.2272357583927</v>
      </c>
      <c r="D8" s="142">
        <f xml:space="preserve"> 'Anx 2- 5th cp forecast'!D$8</f>
        <v>1277.8488301819648</v>
      </c>
      <c r="E8" s="143">
        <f xml:space="preserve"> 'Anx 2- 5th cp forecast'!E$8</f>
        <v>0</v>
      </c>
      <c r="F8" s="285">
        <f>ROUND('Anx 2- 5th cp forecast'!F8,0)</f>
        <v>2356326</v>
      </c>
      <c r="G8" s="141">
        <f xml:space="preserve"> 'Anx 2- 5th cp forecast'!G$8</f>
        <v>1604.5555203862516</v>
      </c>
      <c r="H8" s="142">
        <f xml:space="preserve"> 'Anx 2- 5th cp forecast'!H$8</f>
        <v>1302.7052693528678</v>
      </c>
      <c r="I8" s="143">
        <f xml:space="preserve"> 'Anx 2- 5th cp forecast'!I$8</f>
        <v>0</v>
      </c>
      <c r="J8" s="285">
        <f>ROUND('Anx 2- 5th cp forecast'!J8,0)</f>
        <v>2420892</v>
      </c>
      <c r="K8" s="141">
        <f xml:space="preserve"> 'Anx 2- 5th cp forecast'!K$8</f>
        <v>1698.3173858535099</v>
      </c>
      <c r="L8" s="142">
        <f xml:space="preserve"> 'Anx 2- 5th cp forecast'!L$8</f>
        <v>1328.0588373071892</v>
      </c>
      <c r="M8" s="143">
        <f xml:space="preserve"> 'Anx 2- 5th cp forecast'!M$8</f>
        <v>0</v>
      </c>
      <c r="N8" s="285">
        <f>ROUND('Anx 2- 5th cp forecast'!N8,0)</f>
        <v>2487362</v>
      </c>
      <c r="O8" s="141">
        <f xml:space="preserve"> 'Anx 2- 5th cp forecast'!O$8</f>
        <v>1797.8756815466375</v>
      </c>
      <c r="P8" s="142">
        <f xml:space="preserve"> 'Anx 2- 5th cp forecast'!P$8</f>
        <v>1353.9194766205962</v>
      </c>
      <c r="Q8" s="143">
        <f xml:space="preserve"> 'Anx 2- 5th cp forecast'!Q$8</f>
        <v>0</v>
      </c>
      <c r="R8" s="285">
        <f>ROUND('Anx 2- 5th cp forecast'!R8,0)</f>
        <v>2555798</v>
      </c>
      <c r="S8" s="141">
        <f xml:space="preserve"> 'Anx 2- 5th cp forecast'!S$8</f>
        <v>1903.6204518931024</v>
      </c>
      <c r="T8" s="142">
        <f xml:space="preserve"> 'Anx 2- 5th cp forecast'!T$8</f>
        <v>1380.2973287202719</v>
      </c>
      <c r="U8" s="143">
        <f xml:space="preserve"> 'Anx 2- 5th cp forecast'!U$8</f>
        <v>0</v>
      </c>
      <c r="V8" s="285">
        <f>ROUND('Anx 2- 5th cp forecast'!V8,0)</f>
        <v>2626259</v>
      </c>
      <c r="W8" s="141">
        <f xml:space="preserve"> 'Anx 2- 5th cp forecast'!W$8</f>
        <v>2015.9712740731006</v>
      </c>
      <c r="X8" s="142">
        <f xml:space="preserve"> 'Anx 2- 5th cp forecast'!X$8</f>
        <v>1407.2027378619412</v>
      </c>
      <c r="Y8" s="143">
        <f xml:space="preserve"> 'Anx 2- 5th cp forecast'!Y$8</f>
        <v>0</v>
      </c>
    </row>
    <row r="9" spans="1:29">
      <c r="A9" s="230" t="s">
        <v>110</v>
      </c>
      <c r="B9" s="285">
        <f>ROUND('Anx 2- 5th cp forecast'!B9,0)</f>
        <v>1241892</v>
      </c>
      <c r="C9" s="141">
        <f xml:space="preserve"> 'Anx 2- 5th cp forecast'!C$9</f>
        <v>310.99105761803384</v>
      </c>
      <c r="D9" s="142">
        <f xml:space="preserve"> 'Anx 2- 5th cp forecast'!D$9</f>
        <v>1223.7548444359643</v>
      </c>
      <c r="E9" s="143">
        <f xml:space="preserve"> 'Anx 2- 5th cp forecast'!E$9</f>
        <v>0</v>
      </c>
      <c r="F9" s="285">
        <f>ROUND('Anx 2- 5th cp forecast'!F9,0)</f>
        <v>1275852</v>
      </c>
      <c r="G9" s="141">
        <f xml:space="preserve"> 'Anx 2- 5th cp forecast'!G$9</f>
        <v>329.10793746702615</v>
      </c>
      <c r="H9" s="142">
        <f xml:space="preserve"> 'Anx 2- 5th cp forecast'!H$9</f>
        <v>1247.559059091378</v>
      </c>
      <c r="I9" s="143">
        <f xml:space="preserve"> 'Anx 2- 5th cp forecast'!I$9</f>
        <v>0</v>
      </c>
      <c r="J9" s="285">
        <f>ROUND('Anx 2- 5th cp forecast'!J9,0)</f>
        <v>1310812</v>
      </c>
      <c r="K9" s="141">
        <f xml:space="preserve"> 'Anx 2- 5th cp forecast'!K$9</f>
        <v>348.33929080128911</v>
      </c>
      <c r="L9" s="142">
        <f xml:space="preserve"> 'Anx 2- 5th cp forecast'!L$9</f>
        <v>1271.8393580398997</v>
      </c>
      <c r="M9" s="143">
        <f xml:space="preserve"> 'Anx 2- 5th cp forecast'!M$9</f>
        <v>0</v>
      </c>
      <c r="N9" s="285">
        <f>ROUND('Anx 2- 5th cp forecast'!N9,0)</f>
        <v>1346803</v>
      </c>
      <c r="O9" s="141">
        <f xml:space="preserve"> 'Anx 2- 5th cp forecast'!O$9</f>
        <v>368.7595411055043</v>
      </c>
      <c r="P9" s="142">
        <f xml:space="preserve"> 'Anx 2- 5th cp forecast'!P$9</f>
        <v>1296.6052629673916</v>
      </c>
      <c r="Q9" s="143">
        <f xml:space="preserve"> 'Anx 2- 5th cp forecast'!Q$9</f>
        <v>0</v>
      </c>
      <c r="R9" s="285">
        <f>ROUND('Anx 2- 5th cp forecast'!R9,0)</f>
        <v>1383857</v>
      </c>
      <c r="S9" s="141">
        <f xml:space="preserve"> 'Anx 2- 5th cp forecast'!S$9</f>
        <v>390.44868979776766</v>
      </c>
      <c r="T9" s="142">
        <f xml:space="preserve"> 'Anx 2- 5th cp forecast'!T$9</f>
        <v>1321.8664859934336</v>
      </c>
      <c r="U9" s="143">
        <f xml:space="preserve"> 'Anx 2- 5th cp forecast'!U$9</f>
        <v>0</v>
      </c>
      <c r="V9" s="346">
        <f>ROUND('Anx 2- 5th cp forecast'!V9,0)+1</f>
        <v>1422010</v>
      </c>
      <c r="W9" s="141">
        <f xml:space="preserve"> 'Anx 2- 5th cp forecast'!W$9</f>
        <v>413.49279571407959</v>
      </c>
      <c r="X9" s="142">
        <f xml:space="preserve"> 'Anx 2- 5th cp forecast'!X$9</f>
        <v>1347.6329334799964</v>
      </c>
      <c r="Y9" s="143">
        <f xml:space="preserve"> 'Anx 2- 5th cp forecast'!Y$9</f>
        <v>0</v>
      </c>
    </row>
    <row r="10" spans="1:29" s="130" customFormat="1" ht="13">
      <c r="A10" s="234" t="s">
        <v>111</v>
      </c>
      <c r="B10" s="282">
        <f>SUM(B11:B12)</f>
        <v>776786</v>
      </c>
      <c r="C10" s="138">
        <f xml:space="preserve"> 'Anx 2- 5th cp forecast'!C$10</f>
        <v>1326.5339208743148</v>
      </c>
      <c r="D10" s="139">
        <f xml:space="preserve"> 'Anx 2- 5th cp forecast'!D$10</f>
        <v>1373.6343863060861</v>
      </c>
      <c r="E10" s="140">
        <f xml:space="preserve"> 'Anx 2- 5th cp forecast'!E$10</f>
        <v>0</v>
      </c>
      <c r="F10" s="282">
        <f>SUM(F11:F12)</f>
        <v>798028</v>
      </c>
      <c r="G10" s="138">
        <f xml:space="preserve"> 'Anx 2- 5th cp forecast'!G$10</f>
        <v>1403.8115630167142</v>
      </c>
      <c r="H10" s="139">
        <f xml:space="preserve"> 'Anx 2- 5th cp forecast'!H$10</f>
        <v>1400.3540254056625</v>
      </c>
      <c r="I10" s="140">
        <f xml:space="preserve"> 'Anx 2- 5th cp forecast'!I$10</f>
        <v>0</v>
      </c>
      <c r="J10" s="282">
        <f>SUM(J11:J12)</f>
        <v>819894</v>
      </c>
      <c r="K10" s="138">
        <f xml:space="preserve"> 'Anx 2- 5th cp forecast'!K$10</f>
        <v>1485.8429974174821</v>
      </c>
      <c r="L10" s="139">
        <f xml:space="preserve"> 'Anx 2- 5th cp forecast'!L$10</f>
        <v>1427.6080572872306</v>
      </c>
      <c r="M10" s="140">
        <f xml:space="preserve"> 'Anx 2- 5th cp forecast'!M$10</f>
        <v>0</v>
      </c>
      <c r="N10" s="282">
        <f>SUM(N11:N12)</f>
        <v>842406</v>
      </c>
      <c r="O10" s="138">
        <f xml:space="preserve"> 'Anx 2- 5th cp forecast'!O$10</f>
        <v>1572.9456778249546</v>
      </c>
      <c r="P10" s="139">
        <f xml:space="preserve"> 'Anx 2- 5th cp forecast'!P$10</f>
        <v>1455.4071698064297</v>
      </c>
      <c r="Q10" s="140">
        <f xml:space="preserve"> 'Anx 2- 5th cp forecast'!Q$10</f>
        <v>0</v>
      </c>
      <c r="R10" s="282">
        <f>SUM(R11:R12)</f>
        <v>865583</v>
      </c>
      <c r="S10" s="138">
        <f xml:space="preserve"> 'Anx 2- 5th cp forecast'!S$10</f>
        <v>1665.4608506905095</v>
      </c>
      <c r="T10" s="139">
        <f xml:space="preserve"> 'Anx 2- 5th cp forecast'!T$10</f>
        <v>1483.762264576013</v>
      </c>
      <c r="U10" s="140">
        <f xml:space="preserve"> 'Anx 2- 5th cp forecast'!U$10</f>
        <v>0</v>
      </c>
      <c r="V10" s="282">
        <f>SUM(V11:V12)</f>
        <v>889446</v>
      </c>
      <c r="W10" s="138">
        <f xml:space="preserve"> 'Anx 2- 5th cp forecast'!W$10</f>
        <v>1763.7556004120709</v>
      </c>
      <c r="X10" s="139">
        <f xml:space="preserve"> 'Anx 2- 5th cp forecast'!X$10</f>
        <v>1512.6844612409877</v>
      </c>
      <c r="Y10" s="140">
        <f xml:space="preserve"> 'Anx 2- 5th cp forecast'!Y$10</f>
        <v>0</v>
      </c>
      <c r="Z10" s="134"/>
      <c r="AA10" s="134"/>
      <c r="AB10" s="134"/>
      <c r="AC10" s="134"/>
    </row>
    <row r="11" spans="1:29">
      <c r="A11" s="230" t="s">
        <v>112</v>
      </c>
      <c r="B11" s="285">
        <f>ROUND('Anx 2- 5th cp forecast'!B11,0)</f>
        <v>0</v>
      </c>
      <c r="C11" s="141">
        <f xml:space="preserve"> 'Anx 2- 5th cp forecast'!C$11</f>
        <v>787.77568611359879</v>
      </c>
      <c r="D11" s="142">
        <f xml:space="preserve"> 'Anx 2- 5th cp forecast'!D$11</f>
        <v>0</v>
      </c>
      <c r="E11" s="143">
        <f xml:space="preserve"> 'Anx 2- 5th cp forecast'!E$11</f>
        <v>0</v>
      </c>
      <c r="F11" s="285">
        <v>0</v>
      </c>
      <c r="G11" s="141">
        <f xml:space="preserve"> 'Anx 2- 5th cp forecast'!G$11</f>
        <v>833.6678013486511</v>
      </c>
      <c r="H11" s="142">
        <f xml:space="preserve"> 'Anx 2- 5th cp forecast'!H$11</f>
        <v>0</v>
      </c>
      <c r="I11" s="143">
        <f xml:space="preserve"> 'Anx 2- 5th cp forecast'!I$11</f>
        <v>0</v>
      </c>
      <c r="J11" s="285">
        <f>ROUND('Anx 2- 5th cp forecast'!J11,0)</f>
        <v>0</v>
      </c>
      <c r="K11" s="141">
        <f xml:space="preserve"> 'Anx 2- 5th cp forecast'!K$11</f>
        <v>882.38300455683986</v>
      </c>
      <c r="L11" s="142">
        <f xml:space="preserve"> 'Anx 2- 5th cp forecast'!L$11</f>
        <v>0</v>
      </c>
      <c r="M11" s="143">
        <f xml:space="preserve"> 'Anx 2- 5th cp forecast'!M$11</f>
        <v>0</v>
      </c>
      <c r="N11" s="285">
        <f>ROUND('Anx 2- 5th cp forecast'!N11,0)</f>
        <v>0</v>
      </c>
      <c r="O11" s="141">
        <f xml:space="preserve"> 'Anx 2- 5th cp forecast'!O$11</f>
        <v>934.10981888142544</v>
      </c>
      <c r="P11" s="142">
        <f xml:space="preserve"> 'Anx 2- 5th cp forecast'!P$11</f>
        <v>0</v>
      </c>
      <c r="Q11" s="143">
        <f xml:space="preserve"> 'Anx 2- 5th cp forecast'!Q$11</f>
        <v>0</v>
      </c>
      <c r="R11" s="285">
        <f>ROUND('Anx 2- 5th cp forecast'!R11,0)</f>
        <v>0</v>
      </c>
      <c r="S11" s="141">
        <f xml:space="preserve"> 'Anx 2- 5th cp forecast'!S$11</f>
        <v>989.05089700481403</v>
      </c>
      <c r="T11" s="142">
        <f xml:space="preserve"> 'Anx 2- 5th cp forecast'!T$11</f>
        <v>0</v>
      </c>
      <c r="U11" s="143">
        <f xml:space="preserve"> 'Anx 2- 5th cp forecast'!U$11</f>
        <v>0</v>
      </c>
      <c r="V11" s="285">
        <f>ROUND('Anx 2- 5th cp forecast'!V11,0)</f>
        <v>0</v>
      </c>
      <c r="W11" s="141">
        <f xml:space="preserve"> 'Anx 2- 5th cp forecast'!W$11</f>
        <v>1047.4242357372534</v>
      </c>
      <c r="X11" s="142">
        <f xml:space="preserve"> 'Anx 2- 5th cp forecast'!X$11</f>
        <v>0</v>
      </c>
      <c r="Y11" s="143">
        <f xml:space="preserve"> 'Anx 2- 5th cp forecast'!Y$11</f>
        <v>0</v>
      </c>
    </row>
    <row r="12" spans="1:29">
      <c r="A12" s="230" t="s">
        <v>113</v>
      </c>
      <c r="B12" s="285">
        <f>ROUND('Anx 2- 5th cp forecast'!B12,0)</f>
        <v>776786</v>
      </c>
      <c r="C12" s="141">
        <f xml:space="preserve"> 'Anx 2- 5th cp forecast'!C$12</f>
        <v>538.75823476071605</v>
      </c>
      <c r="D12" s="142">
        <f xml:space="preserve"> 'Anx 2- 5th cp forecast'!D$12</f>
        <v>1373.6343863060861</v>
      </c>
      <c r="E12" s="143">
        <f xml:space="preserve"> 'Anx 2- 5th cp forecast'!E$12</f>
        <v>0</v>
      </c>
      <c r="F12" s="346">
        <f>ROUND('Anx 2- 5th cp forecast'!F12,0)+1</f>
        <v>798028</v>
      </c>
      <c r="G12" s="141">
        <f xml:space="preserve"> 'Anx 2- 5th cp forecast'!G$12</f>
        <v>570.14376166806312</v>
      </c>
      <c r="H12" s="142">
        <f xml:space="preserve"> 'Anx 2- 5th cp forecast'!H$12</f>
        <v>1400.3540254056625</v>
      </c>
      <c r="I12" s="143">
        <f xml:space="preserve"> 'Anx 2- 5th cp forecast'!I$12</f>
        <v>0</v>
      </c>
      <c r="J12" s="285">
        <f>ROUND('Anx 2- 5th cp forecast'!J12,0)</f>
        <v>819894</v>
      </c>
      <c r="K12" s="141">
        <f xml:space="preserve"> 'Anx 2- 5th cp forecast'!K$12</f>
        <v>603.45999286064227</v>
      </c>
      <c r="L12" s="142">
        <f xml:space="preserve"> 'Anx 2- 5th cp forecast'!L$12</f>
        <v>1427.6080572872306</v>
      </c>
      <c r="M12" s="143">
        <f xml:space="preserve"> 'Anx 2- 5th cp forecast'!M$12</f>
        <v>0</v>
      </c>
      <c r="N12" s="285">
        <f>ROUND('Anx 2- 5th cp forecast'!N12,0)</f>
        <v>842406</v>
      </c>
      <c r="O12" s="141">
        <f xml:space="preserve"> 'Anx 2- 5th cp forecast'!O$12</f>
        <v>638.83585894352916</v>
      </c>
      <c r="P12" s="142">
        <f xml:space="preserve"> 'Anx 2- 5th cp forecast'!P$12</f>
        <v>1455.4071698064297</v>
      </c>
      <c r="Q12" s="143">
        <f xml:space="preserve"> 'Anx 2- 5th cp forecast'!Q$12</f>
        <v>0</v>
      </c>
      <c r="R12" s="285">
        <f>ROUND('Anx 2- 5th cp forecast'!R12,0)</f>
        <v>865583</v>
      </c>
      <c r="S12" s="141">
        <f xml:space="preserve"> 'Anx 2- 5th cp forecast'!S$12</f>
        <v>676.40995368569543</v>
      </c>
      <c r="T12" s="142">
        <f xml:space="preserve"> 'Anx 2- 5th cp forecast'!T$12</f>
        <v>1483.762264576013</v>
      </c>
      <c r="U12" s="143">
        <f xml:space="preserve"> 'Anx 2- 5th cp forecast'!U$12</f>
        <v>0</v>
      </c>
      <c r="V12" s="285">
        <f>ROUND('Anx 2- 5th cp forecast'!V12,0)</f>
        <v>889446</v>
      </c>
      <c r="W12" s="141">
        <f xml:space="preserve"> 'Anx 2- 5th cp forecast'!W$12</f>
        <v>716.33136467481734</v>
      </c>
      <c r="X12" s="142">
        <f xml:space="preserve"> 'Anx 2- 5th cp forecast'!X$12</f>
        <v>1512.6844612409877</v>
      </c>
      <c r="Y12" s="143">
        <f xml:space="preserve"> 'Anx 2- 5th cp forecast'!Y$12</f>
        <v>0</v>
      </c>
    </row>
    <row r="13" spans="1:29" s="130" customFormat="1" ht="13">
      <c r="A13" s="234" t="s">
        <v>114</v>
      </c>
      <c r="B13" s="282">
        <f>SUM(B14:B18)</f>
        <v>354185</v>
      </c>
      <c r="C13" s="138">
        <f xml:space="preserve"> 'Anx 2- 5th cp forecast'!C$13</f>
        <v>1089.59717953934</v>
      </c>
      <c r="D13" s="139">
        <f xml:space="preserve"> 'Anx 2- 5th cp forecast'!D$13</f>
        <v>687.94858122625521</v>
      </c>
      <c r="E13" s="140">
        <f xml:space="preserve"> 'Anx 2- 5th cp forecast'!E$13</f>
        <v>0</v>
      </c>
      <c r="F13" s="282">
        <f>SUM(F14:F18)</f>
        <v>363870</v>
      </c>
      <c r="G13" s="138">
        <f xml:space="preserve"> 'Anx 2- 5th cp forecast'!G$13</f>
        <v>1153.0719988370715</v>
      </c>
      <c r="H13" s="139">
        <f xml:space="preserve"> 'Anx 2- 5th cp forecast'!H$13</f>
        <v>701.33040829223489</v>
      </c>
      <c r="I13" s="140">
        <f xml:space="preserve"> 'Anx 2- 5th cp forecast'!I$13</f>
        <v>0</v>
      </c>
      <c r="J13" s="282">
        <f>SUM(J14:J18)</f>
        <v>373841</v>
      </c>
      <c r="K13" s="138">
        <f xml:space="preserve"> 'Anx 2- 5th cp forecast'!K$13</f>
        <v>1220.4515193680897</v>
      </c>
      <c r="L13" s="139">
        <f xml:space="preserve"> 'Anx 2- 5th cp forecast'!L$13</f>
        <v>714.97987189953426</v>
      </c>
      <c r="M13" s="140">
        <f xml:space="preserve"> 'Anx 2- 5th cp forecast'!M$13</f>
        <v>0</v>
      </c>
      <c r="N13" s="282">
        <f>SUM(N14:N18)</f>
        <v>384104</v>
      </c>
      <c r="O13" s="138">
        <f xml:space="preserve"> 'Anx 2- 5th cp forecast'!O$13</f>
        <v>1291.9964933855999</v>
      </c>
      <c r="P13" s="139">
        <f xml:space="preserve"> 'Anx 2- 5th cp forecast'!P$13</f>
        <v>728.90232477897939</v>
      </c>
      <c r="Q13" s="140">
        <f xml:space="preserve"> 'Anx 2- 5th cp forecast'!Q$13</f>
        <v>0</v>
      </c>
      <c r="R13" s="282">
        <f>SUM(R14:R18)</f>
        <v>394674</v>
      </c>
      <c r="S13" s="138">
        <f xml:space="preserve"> 'Anx 2- 5th cp forecast'!S$13</f>
        <v>1367.9872161501285</v>
      </c>
      <c r="T13" s="139">
        <f xml:space="preserve"> 'Anx 2- 5th cp forecast'!T$13</f>
        <v>743.10322671601352</v>
      </c>
      <c r="U13" s="140">
        <f xml:space="preserve"> 'Anx 2- 5th cp forecast'!U$13</f>
        <v>0</v>
      </c>
      <c r="V13" s="282">
        <f>SUM(V14:V18)</f>
        <v>405554</v>
      </c>
      <c r="W13" s="138">
        <f xml:space="preserve"> 'Anx 2- 5th cp forecast'!W$13</f>
        <v>1448.7252058651206</v>
      </c>
      <c r="X13" s="139">
        <f xml:space="preserve"> 'Anx 2- 5th cp forecast'!X$13</f>
        <v>757.58814669178832</v>
      </c>
      <c r="Y13" s="140">
        <f xml:space="preserve"> 'Anx 2- 5th cp forecast'!Y$13</f>
        <v>0</v>
      </c>
      <c r="Z13" s="134"/>
      <c r="AA13" s="134"/>
      <c r="AB13" s="134"/>
      <c r="AC13" s="134"/>
    </row>
    <row r="14" spans="1:29">
      <c r="A14" s="230" t="s">
        <v>115</v>
      </c>
      <c r="B14" s="285">
        <v>0</v>
      </c>
      <c r="C14" s="141">
        <f xml:space="preserve"> 'Anx 2- 5th cp forecast'!C$14</f>
        <v>711.97686296874849</v>
      </c>
      <c r="D14" s="142">
        <f xml:space="preserve"> 'Anx 2- 5th cp forecast'!D$14</f>
        <v>0</v>
      </c>
      <c r="E14" s="143">
        <f xml:space="preserve"> 'Anx 2- 5th cp forecast'!E$14</f>
        <v>0</v>
      </c>
      <c r="F14" s="285">
        <f>ROUND('Anx 2- 5th cp forecast'!F14,0)</f>
        <v>0</v>
      </c>
      <c r="G14" s="141">
        <f xml:space="preserve"> 'Anx 2- 5th cp forecast'!G$14</f>
        <v>753.45329441492163</v>
      </c>
      <c r="H14" s="142">
        <f xml:space="preserve"> 'Anx 2- 5th cp forecast'!H$14</f>
        <v>0</v>
      </c>
      <c r="I14" s="143">
        <f xml:space="preserve"> 'Anx 2- 5th cp forecast'!I$14</f>
        <v>0</v>
      </c>
      <c r="J14" s="285">
        <f>ROUND('Anx 2- 5th cp forecast'!J14,0)</f>
        <v>0</v>
      </c>
      <c r="K14" s="141">
        <f xml:space="preserve"> 'Anx 2- 5th cp forecast'!K$14</f>
        <v>797.48117972598186</v>
      </c>
      <c r="L14" s="142">
        <f xml:space="preserve"> 'Anx 2- 5th cp forecast'!L$14</f>
        <v>0</v>
      </c>
      <c r="M14" s="143">
        <f xml:space="preserve"> 'Anx 2- 5th cp forecast'!M$14</f>
        <v>0</v>
      </c>
      <c r="N14" s="285">
        <f>ROUND('Anx 2- 5th cp forecast'!N14,0)</f>
        <v>0</v>
      </c>
      <c r="O14" s="141">
        <f xml:space="preserve"> 'Anx 2- 5th cp forecast'!O$14</f>
        <v>844.23090257649733</v>
      </c>
      <c r="P14" s="142">
        <f xml:space="preserve"> 'Anx 2- 5th cp forecast'!P$14</f>
        <v>0</v>
      </c>
      <c r="Q14" s="143">
        <f xml:space="preserve"> 'Anx 2- 5th cp forecast'!Q$14</f>
        <v>0</v>
      </c>
      <c r="R14" s="285">
        <f>ROUND('Anx 2- 5th cp forecast'!R14,0)</f>
        <v>0</v>
      </c>
      <c r="S14" s="141">
        <f xml:space="preserve"> 'Anx 2- 5th cp forecast'!S$14</f>
        <v>893.88561665302495</v>
      </c>
      <c r="T14" s="142">
        <f xml:space="preserve"> 'Anx 2- 5th cp forecast'!T$14</f>
        <v>0</v>
      </c>
      <c r="U14" s="143">
        <f xml:space="preserve"> 'Anx 2- 5th cp forecast'!U$14</f>
        <v>0</v>
      </c>
      <c r="V14" s="285">
        <f>ROUND('Anx 2- 5th cp forecast'!V14,0)</f>
        <v>0</v>
      </c>
      <c r="W14" s="141">
        <f xml:space="preserve"> 'Anx 2- 5th cp forecast'!W$14</f>
        <v>946.64234337655239</v>
      </c>
      <c r="X14" s="142">
        <f xml:space="preserve"> 'Anx 2- 5th cp forecast'!X$14</f>
        <v>0</v>
      </c>
      <c r="Y14" s="143">
        <f xml:space="preserve"> 'Anx 2- 5th cp forecast'!Y$14</f>
        <v>0</v>
      </c>
    </row>
    <row r="15" spans="1:29">
      <c r="A15" s="230" t="s">
        <v>116</v>
      </c>
      <c r="B15" s="346">
        <f>ROUND('Anx 2- 5th cp forecast'!B15,0)+1</f>
        <v>250472</v>
      </c>
      <c r="C15" s="141">
        <f xml:space="preserve"> 'Anx 2- 5th cp forecast'!C$15</f>
        <v>207.2910278524019</v>
      </c>
      <c r="D15" s="142">
        <f xml:space="preserve"> 'Anx 2- 5th cp forecast'!D$15</f>
        <v>404.6404325054109</v>
      </c>
      <c r="E15" s="143">
        <f xml:space="preserve"> 'Anx 2- 5th cp forecast'!E$15</f>
        <v>0</v>
      </c>
      <c r="F15" s="285">
        <f>ROUND('Anx 2- 5th cp forecast'!F15,0)</f>
        <v>257321</v>
      </c>
      <c r="G15" s="141">
        <f xml:space="preserve"> 'Anx 2- 5th cp forecast'!G$15</f>
        <v>219.36683052705189</v>
      </c>
      <c r="H15" s="142">
        <f xml:space="preserve"> 'Anx 2- 5th cp forecast'!H$15</f>
        <v>412.51141071433284</v>
      </c>
      <c r="I15" s="143">
        <f xml:space="preserve"> 'Anx 2- 5th cp forecast'!I$15</f>
        <v>0</v>
      </c>
      <c r="J15" s="351">
        <f>ROUND('Anx 2- 5th cp forecast'!J15,0)</f>
        <v>264371</v>
      </c>
      <c r="K15" s="141">
        <f xml:space="preserve"> 'Anx 2- 5th cp forecast'!K$15</f>
        <v>232.18548528254769</v>
      </c>
      <c r="L15" s="142">
        <f xml:space="preserve"> 'Anx 2- 5th cp forecast'!L$15</f>
        <v>420.53980848743333</v>
      </c>
      <c r="M15" s="143">
        <f xml:space="preserve"> 'Anx 2- 5th cp forecast'!M$15</f>
        <v>0</v>
      </c>
      <c r="N15" s="285">
        <f>ROUND('Anx 2- 5th cp forecast'!N15,0)</f>
        <v>271630</v>
      </c>
      <c r="O15" s="141">
        <f xml:space="preserve"> 'Anx 2- 5th cp forecast'!O$15</f>
        <v>245.79659907786163</v>
      </c>
      <c r="P15" s="142">
        <f xml:space="preserve"> 'Anx 2- 5th cp forecast'!P$15</f>
        <v>428.72877421599566</v>
      </c>
      <c r="Q15" s="143">
        <f xml:space="preserve"> 'Anx 2- 5th cp forecast'!Q$15</f>
        <v>0</v>
      </c>
      <c r="R15" s="351">
        <f>ROUND('Anx 2- 5th cp forecast'!R15,0)</f>
        <v>279104</v>
      </c>
      <c r="S15" s="141">
        <f xml:space="preserve"> 'Anx 2- 5th cp forecast'!S$15</f>
        <v>260.25349684237835</v>
      </c>
      <c r="T15" s="142">
        <f xml:space="preserve"> 'Anx 2- 5th cp forecast'!T$15</f>
        <v>437.08151925912927</v>
      </c>
      <c r="U15" s="143">
        <f xml:space="preserve"> 'Anx 2- 5th cp forecast'!U$15</f>
        <v>0</v>
      </c>
      <c r="V15" s="285">
        <f>ROUND('Anx 2- 5th cp forecast'!V15,0)</f>
        <v>286798</v>
      </c>
      <c r="W15" s="141">
        <f xml:space="preserve"> 'Anx 2- 5th cp forecast'!W$15</f>
        <v>275.613541076187</v>
      </c>
      <c r="X15" s="142">
        <f xml:space="preserve"> 'Anx 2- 5th cp forecast'!X$15</f>
        <v>445.60131920312557</v>
      </c>
      <c r="Y15" s="143">
        <f xml:space="preserve"> 'Anx 2- 5th cp forecast'!Y$15</f>
        <v>0</v>
      </c>
    </row>
    <row r="16" spans="1:29">
      <c r="A16" s="230" t="s">
        <v>117</v>
      </c>
      <c r="B16" s="285">
        <f>ROUND('Anx 2- 5th cp forecast'!B16,0)</f>
        <v>58301</v>
      </c>
      <c r="C16" s="141">
        <f xml:space="preserve"> 'Anx 2- 5th cp forecast'!C$16</f>
        <v>74.632184181027299</v>
      </c>
      <c r="D16" s="142">
        <f xml:space="preserve"> 'Anx 2- 5th cp forecast'!D$16</f>
        <v>136.69689023902015</v>
      </c>
      <c r="E16" s="143">
        <f xml:space="preserve"> 'Anx 2- 5th cp forecast'!E$16</f>
        <v>0</v>
      </c>
      <c r="F16" s="285">
        <f>ROUND('Anx 2- 5th cp forecast'!F16,0)</f>
        <v>59895</v>
      </c>
      <c r="G16" s="141">
        <f xml:space="preserve"> 'Anx 2- 5th cp forecast'!G$16</f>
        <v>78.97990505773565</v>
      </c>
      <c r="H16" s="142">
        <f xml:space="preserve"> 'Anx 2- 5th cp forecast'!H$16</f>
        <v>139.35588859377387</v>
      </c>
      <c r="I16" s="143">
        <f xml:space="preserve"> 'Anx 2- 5th cp forecast'!I$16</f>
        <v>0</v>
      </c>
      <c r="J16" s="285">
        <f>ROUND('Anx 2- 5th cp forecast'!J16,0)</f>
        <v>61537</v>
      </c>
      <c r="K16" s="141">
        <f xml:space="preserve"> 'Anx 2- 5th cp forecast'!K$16</f>
        <v>83.595079253052759</v>
      </c>
      <c r="L16" s="142">
        <f xml:space="preserve"> 'Anx 2- 5th cp forecast'!L$16</f>
        <v>142.06806691562269</v>
      </c>
      <c r="M16" s="143">
        <f xml:space="preserve"> 'Anx 2- 5th cp forecast'!M$16</f>
        <v>0</v>
      </c>
      <c r="N16" s="285">
        <f>ROUND('Anx 2- 5th cp forecast'!N16,0)</f>
        <v>63226</v>
      </c>
      <c r="O16" s="141">
        <f xml:space="preserve"> 'Anx 2- 5th cp forecast'!O$16</f>
        <v>88.495567046494997</v>
      </c>
      <c r="P16" s="142">
        <f xml:space="preserve"> 'Anx 2- 5th cp forecast'!P$16</f>
        <v>144.83448880390844</v>
      </c>
      <c r="Q16" s="143">
        <f xml:space="preserve"> 'Anx 2- 5th cp forecast'!Q$16</f>
        <v>0</v>
      </c>
      <c r="R16" s="285">
        <f>ROUND('Anx 2- 5th cp forecast'!R16,0)</f>
        <v>64966</v>
      </c>
      <c r="S16" s="141">
        <f xml:space="preserve"> 'Anx 2- 5th cp forecast'!S$16</f>
        <v>93.700567319907435</v>
      </c>
      <c r="T16" s="142">
        <f xml:space="preserve"> 'Anx 2- 5th cp forecast'!T$16</f>
        <v>147.65623912995994</v>
      </c>
      <c r="U16" s="143">
        <f xml:space="preserve"> 'Anx 2- 5th cp forecast'!U$16</f>
        <v>0</v>
      </c>
      <c r="V16" s="285">
        <f>ROUND('Anx 2- 5th cp forecast'!V16,0)</f>
        <v>66757</v>
      </c>
      <c r="W16" s="141">
        <f xml:space="preserve"> 'Anx 2- 5th cp forecast'!W$16</f>
        <v>99.230732625000016</v>
      </c>
      <c r="X16" s="142">
        <f xml:space="preserve"> 'Anx 2- 5th cp forecast'!X$16</f>
        <v>150.53442446253246</v>
      </c>
      <c r="Y16" s="143">
        <f xml:space="preserve"> 'Anx 2- 5th cp forecast'!Y$16</f>
        <v>0</v>
      </c>
    </row>
    <row r="17" spans="1:29">
      <c r="A17" s="230" t="s">
        <v>118</v>
      </c>
      <c r="B17" s="285">
        <f>ROUND('Anx 2- 5th cp forecast'!B17,0)</f>
        <v>39872</v>
      </c>
      <c r="C17" s="141">
        <f xml:space="preserve"> 'Anx 2- 5th cp forecast'!C$17</f>
        <v>65.320878806213955</v>
      </c>
      <c r="D17" s="142">
        <f xml:space="preserve"> 'Anx 2- 5th cp forecast'!D$17</f>
        <v>120.99208320676362</v>
      </c>
      <c r="E17" s="143">
        <f xml:space="preserve"> 'Anx 2- 5th cp forecast'!E$17</f>
        <v>0</v>
      </c>
      <c r="F17" s="285">
        <f>ROUND('Anx 2- 5th cp forecast'!F17,0)</f>
        <v>40962</v>
      </c>
      <c r="G17" s="141">
        <f xml:space="preserve"> 'Anx 2- 5th cp forecast'!G$17</f>
        <v>69.126166720364381</v>
      </c>
      <c r="H17" s="142">
        <f xml:space="preserve"> 'Anx 2- 5th cp forecast'!H$17</f>
        <v>123.34559505054057</v>
      </c>
      <c r="I17" s="143">
        <f xml:space="preserve"> 'Anx 2- 5th cp forecast'!I$17</f>
        <v>0</v>
      </c>
      <c r="J17" s="285">
        <f>ROUND('Anx 2- 5th cp forecast'!J17,0)</f>
        <v>42085</v>
      </c>
      <c r="K17" s="141">
        <f xml:space="preserve"> 'Anx 2- 5th cp forecast'!K$17</f>
        <v>73.165539781598099</v>
      </c>
      <c r="L17" s="142">
        <f xml:space="preserve"> 'Anx 2- 5th cp forecast'!L$17</f>
        <v>125.74617713119306</v>
      </c>
      <c r="M17" s="143">
        <f xml:space="preserve"> 'Anx 2- 5th cp forecast'!M$17</f>
        <v>0</v>
      </c>
      <c r="N17" s="285">
        <f>ROUND('Anx 2- 5th cp forecast'!N17,0)</f>
        <v>43240</v>
      </c>
      <c r="O17" s="141">
        <f xml:space="preserve"> 'Anx 2- 5th cp forecast'!O$17</f>
        <v>77.454629974514461</v>
      </c>
      <c r="P17" s="142">
        <f xml:space="preserve"> 'Anx 2- 5th cp forecast'!P$17</f>
        <v>128.19477085345858</v>
      </c>
      <c r="Q17" s="143">
        <f xml:space="preserve"> 'Anx 2- 5th cp forecast'!Q$17</f>
        <v>0</v>
      </c>
      <c r="R17" s="285">
        <f>ROUND('Anx 2- 5th cp forecast'!R17,0)</f>
        <v>44430</v>
      </c>
      <c r="S17" s="141">
        <f xml:space="preserve"> 'Anx 2- 5th cp forecast'!S$17</f>
        <v>82.01024087853402</v>
      </c>
      <c r="T17" s="142">
        <f xml:space="preserve"> 'Anx 2- 5th cp forecast'!T$17</f>
        <v>130.69233645016939</v>
      </c>
      <c r="U17" s="143">
        <f xml:space="preserve"> 'Anx 2- 5th cp forecast'!U$17</f>
        <v>0</v>
      </c>
      <c r="V17" s="285">
        <f>ROUND('Anx 2- 5th cp forecast'!V17,0)</f>
        <v>45655</v>
      </c>
      <c r="W17" s="141">
        <f xml:space="preserve"> 'Anx 2- 5th cp forecast'!W$17</f>
        <v>86.850448379309711</v>
      </c>
      <c r="X17" s="142">
        <f xml:space="preserve"> 'Anx 2- 5th cp forecast'!X$17</f>
        <v>133.23985335881446</v>
      </c>
      <c r="Y17" s="143">
        <f xml:space="preserve"> 'Anx 2- 5th cp forecast'!Y$17</f>
        <v>0</v>
      </c>
    </row>
    <row r="18" spans="1:29">
      <c r="A18" s="230" t="s">
        <v>119</v>
      </c>
      <c r="B18" s="285">
        <f>ROUND('Anx 2- 5th cp forecast'!B18,0)</f>
        <v>5540</v>
      </c>
      <c r="C18" s="141">
        <f xml:space="preserve"> 'Anx 2- 5th cp forecast'!C$18</f>
        <v>30.376225730948438</v>
      </c>
      <c r="D18" s="142">
        <f xml:space="preserve"> 'Anx 2- 5th cp forecast'!D$18</f>
        <v>25.619175275060559</v>
      </c>
      <c r="E18" s="143">
        <f xml:space="preserve"> 'Anx 2- 5th cp forecast'!E$18</f>
        <v>0</v>
      </c>
      <c r="F18" s="285">
        <f>ROUND('Anx 2- 5th cp forecast'!F18,0)</f>
        <v>5692</v>
      </c>
      <c r="G18" s="141">
        <f xml:space="preserve"> 'Anx 2- 5th cp forecast'!G$18</f>
        <v>32.145802116998034</v>
      </c>
      <c r="H18" s="142">
        <f xml:space="preserve"> 'Anx 2- 5th cp forecast'!H$18</f>
        <v>26.117513933587613</v>
      </c>
      <c r="I18" s="143">
        <f xml:space="preserve"> 'Anx 2- 5th cp forecast'!I$18</f>
        <v>0</v>
      </c>
      <c r="J18" s="285">
        <f>ROUND('Anx 2- 5th cp forecast'!J18,0)</f>
        <v>5848</v>
      </c>
      <c r="K18" s="141">
        <f xml:space="preserve"> 'Anx 2- 5th cp forecast'!K$18</f>
        <v>34.024235324909419</v>
      </c>
      <c r="L18" s="142">
        <f xml:space="preserve"> 'Anx 2- 5th cp forecast'!L$18</f>
        <v>26.625819365285214</v>
      </c>
      <c r="M18" s="143">
        <f xml:space="preserve"> 'Anx 2- 5th cp forecast'!M$18</f>
        <v>0</v>
      </c>
      <c r="N18" s="285">
        <f>ROUND('Anx 2- 5th cp forecast'!N18,0)</f>
        <v>6008</v>
      </c>
      <c r="O18" s="141">
        <f xml:space="preserve"> 'Anx 2- 5th cp forecast'!O$18</f>
        <v>36.018794710231568</v>
      </c>
      <c r="P18" s="142">
        <f xml:space="preserve"> 'Anx 2- 5th cp forecast'!P$18</f>
        <v>27.144290905616757</v>
      </c>
      <c r="Q18" s="143">
        <f xml:space="preserve"> 'Anx 2- 5th cp forecast'!Q$18</f>
        <v>0</v>
      </c>
      <c r="R18" s="285">
        <f>ROUND('Anx 2- 5th cp forecast'!R18,0)</f>
        <v>6174</v>
      </c>
      <c r="S18" s="141">
        <f xml:space="preserve"> 'Anx 2- 5th cp forecast'!S$18</f>
        <v>38.137294456283726</v>
      </c>
      <c r="T18" s="142">
        <f xml:space="preserve"> 'Anx 2- 5th cp forecast'!T$18</f>
        <v>27.673131876754933</v>
      </c>
      <c r="U18" s="143">
        <f xml:space="preserve"> 'Anx 2- 5th cp forecast'!U$18</f>
        <v>0</v>
      </c>
      <c r="V18" s="285">
        <f>ROUND('Anx 2- 5th cp forecast'!V18,0)</f>
        <v>6344</v>
      </c>
      <c r="W18" s="141">
        <f xml:space="preserve"> 'Anx 2- 5th cp forecast'!W$18</f>
        <v>40.388140408071592</v>
      </c>
      <c r="X18" s="142">
        <f xml:space="preserve"> 'Anx 2- 5th cp forecast'!X$18</f>
        <v>28.212549667315876</v>
      </c>
      <c r="Y18" s="143">
        <f xml:space="preserve"> 'Anx 2- 5th cp forecast'!Y$18</f>
        <v>0</v>
      </c>
    </row>
    <row r="19" spans="1:29" s="130" customFormat="1" ht="13">
      <c r="A19" s="237" t="s">
        <v>7</v>
      </c>
      <c r="B19" s="282">
        <f>SUM(B20,B22,B27,B28)</f>
        <v>594903</v>
      </c>
      <c r="C19" s="138">
        <f xml:space="preserve"> 'Anx 2- 5th cp forecast'!C$19</f>
        <v>914.50507690132451</v>
      </c>
      <c r="D19" s="138">
        <f xml:space="preserve"> 'Anx 2- 5th cp forecast'!D$19</f>
        <v>1313.6816614957384</v>
      </c>
      <c r="E19" s="144">
        <f xml:space="preserve"> 'Anx 2- 5th cp forecast'!E$19</f>
        <v>0</v>
      </c>
      <c r="F19" s="282">
        <f>SUM(F20,F22,F27,F28)</f>
        <v>638250</v>
      </c>
      <c r="G19" s="138">
        <f xml:space="preserve"> 'Anx 2- 5th cp forecast'!G$19</f>
        <v>971.81888466810369</v>
      </c>
      <c r="H19" s="138">
        <f xml:space="preserve"> 'Anx 2- 5th cp forecast'!H$19</f>
        <v>1478.6720343409609</v>
      </c>
      <c r="I19" s="144">
        <f xml:space="preserve"> 'Anx 2- 5th cp forecast'!I$19</f>
        <v>0</v>
      </c>
      <c r="J19" s="282">
        <f>SUM(J20,J22,J27,J28)</f>
        <v>684866</v>
      </c>
      <c r="K19" s="138">
        <f xml:space="preserve"> 'Anx 2- 5th cp forecast'!K$19</f>
        <v>1033.0185057691569</v>
      </c>
      <c r="L19" s="138">
        <f xml:space="preserve"> 'Anx 2- 5th cp forecast'!L$19</f>
        <v>1664.9196918908558</v>
      </c>
      <c r="M19" s="144">
        <f xml:space="preserve"> 'Anx 2- 5th cp forecast'!M$19</f>
        <v>0</v>
      </c>
      <c r="N19" s="282">
        <f>SUM(N20,N22,N27,N28)</f>
        <v>735007</v>
      </c>
      <c r="O19" s="138">
        <f xml:space="preserve"> 'Anx 2- 5th cp forecast'!O$19</f>
        <v>1098.3889961538621</v>
      </c>
      <c r="P19" s="138">
        <f xml:space="preserve"> 'Anx 2- 5th cp forecast'!P$19</f>
        <v>1875.2340844564405</v>
      </c>
      <c r="Q19" s="144">
        <f xml:space="preserve"> 'Anx 2- 5th cp forecast'!Q$19</f>
        <v>0</v>
      </c>
      <c r="R19" s="282">
        <f>SUM(R20,R22,R27,R28)</f>
        <v>788948</v>
      </c>
      <c r="S19" s="138">
        <f xml:space="preserve"> 'Anx 2- 5th cp forecast'!S$19</f>
        <v>1168.2380094326245</v>
      </c>
      <c r="T19" s="138">
        <f xml:space="preserve"> 'Anx 2- 5th cp forecast'!T$19</f>
        <v>2112.8052631970481</v>
      </c>
      <c r="U19" s="144">
        <f xml:space="preserve"> 'Anx 2- 5th cp forecast'!U$19</f>
        <v>0</v>
      </c>
      <c r="V19" s="282">
        <f>SUM(V20,V22,V27,V28)</f>
        <v>846989</v>
      </c>
      <c r="W19" s="138">
        <f xml:space="preserve"> 'Anx 2- 5th cp forecast'!W$19</f>
        <v>1242.8977236021258</v>
      </c>
      <c r="X19" s="138">
        <f xml:space="preserve"> 'Anx 2- 5th cp forecast'!X$19</f>
        <v>2381.2566557941846</v>
      </c>
      <c r="Y19" s="144">
        <f xml:space="preserve"> 'Anx 2- 5th cp forecast'!Y$19</f>
        <v>0</v>
      </c>
      <c r="Z19" s="134"/>
      <c r="AA19" s="134"/>
      <c r="AB19" s="134"/>
      <c r="AC19" s="134"/>
    </row>
    <row r="20" spans="1:29" s="130" customFormat="1" ht="13">
      <c r="A20" s="234" t="s">
        <v>120</v>
      </c>
      <c r="B20" s="282">
        <f>SUM(B21)</f>
        <v>349554</v>
      </c>
      <c r="C20" s="138">
        <f xml:space="preserve"> 'Anx 2- 5th cp forecast'!C$20</f>
        <v>62.260546341596324</v>
      </c>
      <c r="D20" s="138">
        <f xml:space="preserve"> 'Anx 2- 5th cp forecast'!D$20</f>
        <v>446.746125191825</v>
      </c>
      <c r="E20" s="144">
        <f xml:space="preserve"> 'Anx 2- 5th cp forecast'!E$20</f>
        <v>0</v>
      </c>
      <c r="F20" s="282">
        <f>SUM(F21)</f>
        <v>375025</v>
      </c>
      <c r="G20" s="138">
        <f xml:space="preserve"> 'Anx 2- 5th cp forecast'!G$20</f>
        <v>66.162535597432822</v>
      </c>
      <c r="H20" s="138">
        <f xml:space="preserve"> 'Anx 2- 5th cp forecast'!H$20</f>
        <v>502.85470303299991</v>
      </c>
      <c r="I20" s="144">
        <f xml:space="preserve"> 'Anx 2- 5th cp forecast'!I$20</f>
        <v>0</v>
      </c>
      <c r="J20" s="282">
        <f>SUM(J21)</f>
        <v>402415</v>
      </c>
      <c r="K20" s="138">
        <f xml:space="preserve"> 'Anx 2- 5th cp forecast'!K$20</f>
        <v>70.329075447119621</v>
      </c>
      <c r="L20" s="138">
        <f xml:space="preserve"> 'Anx 2- 5th cp forecast'!L$20</f>
        <v>566.19228456072949</v>
      </c>
      <c r="M20" s="144">
        <f xml:space="preserve"> 'Anx 2- 5th cp forecast'!M$20</f>
        <v>0</v>
      </c>
      <c r="N20" s="282">
        <f>SUM(N21)</f>
        <v>431876</v>
      </c>
      <c r="O20" s="138">
        <f xml:space="preserve"> 'Anx 2- 5th cp forecast'!O$20</f>
        <v>74.779572824083857</v>
      </c>
      <c r="P20" s="138">
        <f xml:space="preserve"> 'Anx 2- 5th cp forecast'!P$20</f>
        <v>637.71428468043052</v>
      </c>
      <c r="Q20" s="144">
        <f xml:space="preserve"> 'Anx 2- 5th cp forecast'!Q$20</f>
        <v>0</v>
      </c>
      <c r="R20" s="282">
        <f>SUM(R21)</f>
        <v>463571</v>
      </c>
      <c r="S20" s="138">
        <f xml:space="preserve"> 'Anx 2- 5th cp forecast'!S$20</f>
        <v>79.5349731362315</v>
      </c>
      <c r="T20" s="138">
        <f xml:space="preserve"> 'Anx 2- 5th cp forecast'!T$20</f>
        <v>718.50554992408047</v>
      </c>
      <c r="U20" s="144">
        <f xml:space="preserve"> 'Anx 2- 5th cp forecast'!U$20</f>
        <v>0</v>
      </c>
      <c r="V20" s="282">
        <f>SUM(V21)</f>
        <v>497675</v>
      </c>
      <c r="W20" s="138">
        <f xml:space="preserve"> 'Anx 2- 5th cp forecast'!W$20</f>
        <v>84.617891439594985</v>
      </c>
      <c r="X20" s="138">
        <f xml:space="preserve"> 'Anx 2- 5th cp forecast'!X$20</f>
        <v>809.79830597014563</v>
      </c>
      <c r="Y20" s="144">
        <f xml:space="preserve"> 'Anx 2- 5th cp forecast'!Y$20</f>
        <v>0</v>
      </c>
      <c r="Z20" s="134"/>
      <c r="AA20" s="134"/>
      <c r="AB20" s="134"/>
      <c r="AC20" s="134"/>
    </row>
    <row r="21" spans="1:29">
      <c r="A21" s="230" t="s">
        <v>109</v>
      </c>
      <c r="B21" s="285">
        <f>ROUND('Anx 2- 5th cp forecast'!B21,0)</f>
        <v>349554</v>
      </c>
      <c r="C21" s="141">
        <f xml:space="preserve"> 'Anx 2- 5th cp forecast'!C$21</f>
        <v>62.260546341596324</v>
      </c>
      <c r="D21" s="141">
        <f xml:space="preserve"> 'Anx 2- 5th cp forecast'!D$21</f>
        <v>446.746125191825</v>
      </c>
      <c r="E21" s="145">
        <f xml:space="preserve"> 'Anx 2- 5th cp forecast'!E$21</f>
        <v>0</v>
      </c>
      <c r="F21" s="346">
        <f>ROUND('Anx 2- 5th cp forecast'!F21,0)+1</f>
        <v>375025</v>
      </c>
      <c r="G21" s="141">
        <f xml:space="preserve"> 'Anx 2- 5th cp forecast'!G$21</f>
        <v>66.162535597432822</v>
      </c>
      <c r="H21" s="141">
        <f xml:space="preserve"> 'Anx 2- 5th cp forecast'!H$21</f>
        <v>502.85470303299991</v>
      </c>
      <c r="I21" s="145">
        <f xml:space="preserve"> 'Anx 2- 5th cp forecast'!I$21</f>
        <v>0</v>
      </c>
      <c r="J21" s="346">
        <f>ROUND('Anx 2- 5th cp forecast'!J21,0)+1</f>
        <v>402415</v>
      </c>
      <c r="K21" s="141">
        <f xml:space="preserve"> 'Anx 2- 5th cp forecast'!K$21</f>
        <v>70.329075447119621</v>
      </c>
      <c r="L21" s="141">
        <f xml:space="preserve"> 'Anx 2- 5th cp forecast'!L$21</f>
        <v>566.19228456072949</v>
      </c>
      <c r="M21" s="145">
        <f xml:space="preserve"> 'Anx 2- 5th cp forecast'!M$21</f>
        <v>0</v>
      </c>
      <c r="N21" s="285">
        <f>ROUND('Anx 2- 5th cp forecast'!N21,0)</f>
        <v>431876</v>
      </c>
      <c r="O21" s="141">
        <f xml:space="preserve"> 'Anx 2- 5th cp forecast'!O$21</f>
        <v>74.779572824083857</v>
      </c>
      <c r="P21" s="141">
        <f xml:space="preserve"> 'Anx 2- 5th cp forecast'!P$21</f>
        <v>637.71428468043052</v>
      </c>
      <c r="Q21" s="145">
        <f xml:space="preserve"> 'Anx 2- 5th cp forecast'!Q$21</f>
        <v>0</v>
      </c>
      <c r="R21" s="285">
        <f>ROUND('Anx 2- 5th cp forecast'!R21,0)</f>
        <v>463571</v>
      </c>
      <c r="S21" s="141">
        <f xml:space="preserve"> 'Anx 2- 5th cp forecast'!S$21</f>
        <v>79.5349731362315</v>
      </c>
      <c r="T21" s="141">
        <f xml:space="preserve"> 'Anx 2- 5th cp forecast'!T$21</f>
        <v>718.50554992408047</v>
      </c>
      <c r="U21" s="145">
        <f xml:space="preserve"> 'Anx 2- 5th cp forecast'!U$21</f>
        <v>0</v>
      </c>
      <c r="V21" s="285">
        <f>ROUND('Anx 2- 5th cp forecast'!V21,0)</f>
        <v>497675</v>
      </c>
      <c r="W21" s="141">
        <f xml:space="preserve"> 'Anx 2- 5th cp forecast'!W$21</f>
        <v>84.617891439594985</v>
      </c>
      <c r="X21" s="141">
        <f xml:space="preserve"> 'Anx 2- 5th cp forecast'!X$21</f>
        <v>809.79830597014563</v>
      </c>
      <c r="Y21" s="145">
        <f xml:space="preserve"> 'Anx 2- 5th cp forecast'!Y$21</f>
        <v>0</v>
      </c>
    </row>
    <row r="22" spans="1:29" s="130" customFormat="1" ht="13">
      <c r="A22" s="234" t="s">
        <v>121</v>
      </c>
      <c r="B22" s="282">
        <f>SUM(B23:B26)</f>
        <v>229899</v>
      </c>
      <c r="C22" s="138">
        <f xml:space="preserve"> 'Anx 2- 5th cp forecast'!C$22</f>
        <v>848.60290832390046</v>
      </c>
      <c r="D22" s="138">
        <f xml:space="preserve"> 'Anx 2- 5th cp forecast'!D$22</f>
        <v>850.90325574711312</v>
      </c>
      <c r="E22" s="144">
        <f xml:space="preserve"> 'Anx 2- 5th cp forecast'!E$22</f>
        <v>0</v>
      </c>
      <c r="F22" s="282">
        <f>SUM(F23:F26)</f>
        <v>246650</v>
      </c>
      <c r="G22" s="138">
        <f xml:space="preserve"> 'Anx 2- 5th cp forecast'!G$22</f>
        <v>901.78649930275481</v>
      </c>
      <c r="H22" s="138">
        <f xml:space="preserve"> 'Anx 2- 5th cp forecast'!H$22</f>
        <v>957.77149448090427</v>
      </c>
      <c r="I22" s="144">
        <f xml:space="preserve"> 'Anx 2- 5th cp forecast'!I$22</f>
        <v>0</v>
      </c>
      <c r="J22" s="282">
        <f>SUM(J23:J26)</f>
        <v>264665</v>
      </c>
      <c r="K22" s="138">
        <f xml:space="preserve"> 'Anx 2- 5th cp forecast'!K$22</f>
        <v>958.57587944555996</v>
      </c>
      <c r="L22" s="138">
        <f xml:space="preserve"> 'Anx 2- 5th cp forecast'!L$22</f>
        <v>1078.4085885574384</v>
      </c>
      <c r="M22" s="144">
        <f xml:space="preserve"> 'Anx 2- 5th cp forecast'!M$22</f>
        <v>0</v>
      </c>
      <c r="N22" s="282">
        <f>SUM(N23:N26)</f>
        <v>284042</v>
      </c>
      <c r="O22" s="138">
        <f xml:space="preserve"> 'Anx 2- 5th cp forecast'!O$22</f>
        <v>1019.2355626558325</v>
      </c>
      <c r="P22" s="138">
        <f xml:space="preserve"> 'Anx 2- 5th cp forecast'!P$22</f>
        <v>1214.6342866164143</v>
      </c>
      <c r="Q22" s="144">
        <f xml:space="preserve"> 'Anx 2- 5th cp forecast'!Q$22</f>
        <v>0</v>
      </c>
      <c r="R22" s="282">
        <f>SUM(R23:R26)</f>
        <v>304887</v>
      </c>
      <c r="S22" s="138">
        <f xml:space="preserve"> 'Anx 2- 5th cp forecast'!S$22</f>
        <v>1084.0510320381948</v>
      </c>
      <c r="T22" s="138">
        <f xml:space="preserve"> 'Anx 2- 5th cp forecast'!T$22</f>
        <v>1368.5148616347924</v>
      </c>
      <c r="U22" s="144">
        <f xml:space="preserve"> 'Anx 2- 5th cp forecast'!U$22</f>
        <v>0</v>
      </c>
      <c r="V22" s="282">
        <f>SUM(V23:V26)</f>
        <v>327317</v>
      </c>
      <c r="W22" s="138">
        <f xml:space="preserve"> 'Anx 2- 5th cp forecast'!W$22</f>
        <v>1153.3305277776219</v>
      </c>
      <c r="X22" s="138">
        <f xml:space="preserve"> 'Anx 2- 5th cp forecast'!X$22</f>
        <v>1542.3972950019959</v>
      </c>
      <c r="Y22" s="144">
        <f xml:space="preserve"> 'Anx 2- 5th cp forecast'!Y$22</f>
        <v>0</v>
      </c>
      <c r="Z22" s="134"/>
      <c r="AA22" s="134"/>
      <c r="AB22" s="134"/>
      <c r="AC22" s="133"/>
    </row>
    <row r="23" spans="1:29">
      <c r="A23" s="230" t="s">
        <v>112</v>
      </c>
      <c r="B23" s="285">
        <f>ROUND('Anx 2- 5th cp forecast'!B23,0)</f>
        <v>97415</v>
      </c>
      <c r="C23" s="141">
        <f xml:space="preserve"> 'Anx 2- 5th cp forecast'!C$23</f>
        <v>164.36658835296549</v>
      </c>
      <c r="D23" s="141">
        <f xml:space="preserve"> 'Anx 2- 5th cp forecast'!D$23</f>
        <v>151.88337130368461</v>
      </c>
      <c r="E23" s="145">
        <f xml:space="preserve"> 'Anx 2- 5th cp forecast'!E$23</f>
        <v>0</v>
      </c>
      <c r="F23" s="285">
        <f>ROUND('Anx 2- 5th cp forecast'!F23,0)</f>
        <v>104513</v>
      </c>
      <c r="G23" s="141">
        <f xml:space="preserve"> 'Anx 2- 5th cp forecast'!G$23</f>
        <v>174.66776139845933</v>
      </c>
      <c r="H23" s="141">
        <f xml:space="preserve"> 'Anx 2- 5th cp forecast'!H$23</f>
        <v>170.95899273837236</v>
      </c>
      <c r="I23" s="145">
        <f xml:space="preserve"> 'Anx 2- 5th cp forecast'!I$23</f>
        <v>0</v>
      </c>
      <c r="J23" s="285">
        <f>ROUND('Anx 2- 5th cp forecast'!J23,0)</f>
        <v>112147</v>
      </c>
      <c r="K23" s="141">
        <f xml:space="preserve"> 'Anx 2- 5th cp forecast'!K$23</f>
        <v>185.66734268340792</v>
      </c>
      <c r="L23" s="141">
        <f xml:space="preserve"> 'Anx 2- 5th cp forecast'!L$23</f>
        <v>192.49230857524262</v>
      </c>
      <c r="M23" s="145">
        <f xml:space="preserve"> 'Anx 2- 5th cp forecast'!M$23</f>
        <v>0</v>
      </c>
      <c r="N23" s="285">
        <f>ROUND('Anx 2- 5th cp forecast'!N23,0)</f>
        <v>120357</v>
      </c>
      <c r="O23" s="141">
        <f xml:space="preserve"> 'Anx 2- 5th cp forecast'!O$23</f>
        <v>197.41656612118405</v>
      </c>
      <c r="P23" s="141">
        <f xml:space="preserve"> 'Anx 2- 5th cp forecast'!P$23</f>
        <v>216.80813783038911</v>
      </c>
      <c r="Q23" s="145">
        <f xml:space="preserve"> 'Anx 2- 5th cp forecast'!Q$23</f>
        <v>0</v>
      </c>
      <c r="R23" s="346">
        <f>ROUND('Anx 2- 5th cp forecast'!R23,0)+1</f>
        <v>129191</v>
      </c>
      <c r="S23" s="141">
        <f xml:space="preserve"> 'Anx 2- 5th cp forecast'!S$23</f>
        <v>209.97072716679844</v>
      </c>
      <c r="T23" s="141">
        <f xml:space="preserve"> 'Anx 2- 5th cp forecast'!T$23</f>
        <v>244.27530328554974</v>
      </c>
      <c r="U23" s="145">
        <f xml:space="preserve"> 'Anx 2- 5th cp forecast'!U$23</f>
        <v>0</v>
      </c>
      <c r="V23" s="285">
        <f>ROUND('Anx 2- 5th cp forecast'!V23,0)</f>
        <v>138694</v>
      </c>
      <c r="W23" s="141">
        <f xml:space="preserve"> 'Anx 2- 5th cp forecast'!W$23</f>
        <v>223.389529112687</v>
      </c>
      <c r="X23" s="141">
        <f xml:space="preserve"> 'Anx 2- 5th cp forecast'!X$23</f>
        <v>275.31273323063874</v>
      </c>
      <c r="Y23" s="145">
        <f xml:space="preserve"> 'Anx 2- 5th cp forecast'!Y$23</f>
        <v>0</v>
      </c>
    </row>
    <row r="24" spans="1:29">
      <c r="A24" s="230" t="s">
        <v>122</v>
      </c>
      <c r="B24" s="285">
        <f>ROUND('Anx 2- 5th cp forecast'!B24,0)</f>
        <v>84473</v>
      </c>
      <c r="C24" s="141">
        <f xml:space="preserve"> 'Anx 2- 5th cp forecast'!C$24</f>
        <v>98.814321283339183</v>
      </c>
      <c r="D24" s="141">
        <f xml:space="preserve"> 'Anx 2- 5th cp forecast'!D$24</f>
        <v>206.15690824735009</v>
      </c>
      <c r="E24" s="145">
        <f xml:space="preserve"> 'Anx 2- 5th cp forecast'!E$24</f>
        <v>0</v>
      </c>
      <c r="F24" s="285">
        <f>ROUND('Anx 2- 5th cp forecast'!F24,0)</f>
        <v>90628</v>
      </c>
      <c r="G24" s="141">
        <f xml:space="preserve"> 'Anx 2- 5th cp forecast'!G$24</f>
        <v>105.00720654738582</v>
      </c>
      <c r="H24" s="141">
        <f xml:space="preserve"> 'Anx 2- 5th cp forecast'!H$24</f>
        <v>232.04895359844443</v>
      </c>
      <c r="I24" s="145">
        <f xml:space="preserve"> 'Anx 2- 5th cp forecast'!I$24</f>
        <v>0</v>
      </c>
      <c r="J24" s="285">
        <f>ROUND('Anx 2- 5th cp forecast'!J24,0)</f>
        <v>97247</v>
      </c>
      <c r="K24" s="141">
        <f xml:space="preserve"> 'Anx 2- 5th cp forecast'!K$24</f>
        <v>111.61996264316267</v>
      </c>
      <c r="L24" s="141">
        <f xml:space="preserve"> 'Anx 2- 5th cp forecast'!L$24</f>
        <v>261.27691831333601</v>
      </c>
      <c r="M24" s="145">
        <f xml:space="preserve"> 'Anx 2- 5th cp forecast'!M$24</f>
        <v>0</v>
      </c>
      <c r="N24" s="285">
        <f>ROUND('Anx 2- 5th cp forecast'!N24,0)</f>
        <v>104367</v>
      </c>
      <c r="O24" s="141">
        <f xml:space="preserve"> 'Anx 2- 5th cp forecast'!O$24</f>
        <v>118.68339050428614</v>
      </c>
      <c r="P24" s="141">
        <f xml:space="preserve"> 'Anx 2- 5th cp forecast'!P$24</f>
        <v>294.28169123668937</v>
      </c>
      <c r="Q24" s="145">
        <f xml:space="preserve"> 'Anx 2- 5th cp forecast'!Q$24</f>
        <v>0</v>
      </c>
      <c r="R24" s="285">
        <f>ROUND('Anx 2- 5th cp forecast'!R24,0)</f>
        <v>112026</v>
      </c>
      <c r="S24" s="141">
        <f xml:space="preserve"> 'Anx 2- 5th cp forecast'!S$24</f>
        <v>126.23073279224657</v>
      </c>
      <c r="T24" s="141">
        <f xml:space="preserve"> 'Anx 2- 5th cp forecast'!T$24</f>
        <v>331.56388914914089</v>
      </c>
      <c r="U24" s="145">
        <f xml:space="preserve"> 'Anx 2- 5th cp forecast'!U$24</f>
        <v>0</v>
      </c>
      <c r="V24" s="285">
        <f>ROUND('Anx 2- 5th cp forecast'!V24,0)</f>
        <v>120268</v>
      </c>
      <c r="W24" s="141">
        <f xml:space="preserve"> 'Anx 2- 5th cp forecast'!W$24</f>
        <v>134.29788208338536</v>
      </c>
      <c r="X24" s="141">
        <f xml:space="preserve"> 'Anx 2- 5th cp forecast'!X$24</f>
        <v>373.69213888774834</v>
      </c>
      <c r="Y24" s="145">
        <f xml:space="preserve"> 'Anx 2- 5th cp forecast'!Y$24</f>
        <v>0</v>
      </c>
    </row>
    <row r="25" spans="1:29">
      <c r="A25" s="230" t="s">
        <v>123</v>
      </c>
      <c r="B25" s="285">
        <f>ROUND('Anx 2- 5th cp forecast'!B25,0)</f>
        <v>21887</v>
      </c>
      <c r="C25" s="141">
        <f xml:space="preserve"> 'Anx 2- 5th cp forecast'!C$25</f>
        <v>104.14377389062584</v>
      </c>
      <c r="D25" s="141">
        <f xml:space="preserve"> 'Anx 2- 5th cp forecast'!D$25</f>
        <v>83.697888868969301</v>
      </c>
      <c r="E25" s="145">
        <f xml:space="preserve"> 'Anx 2- 5th cp forecast'!E$25</f>
        <v>0</v>
      </c>
      <c r="F25" s="285">
        <f>ROUND('Anx 2- 5th cp forecast'!F25,0)</f>
        <v>23481</v>
      </c>
      <c r="G25" s="141">
        <f xml:space="preserve"> 'Anx 2- 5th cp forecast'!G$25</f>
        <v>110.67066629137551</v>
      </c>
      <c r="H25" s="141">
        <f xml:space="preserve"> 'Anx 2- 5th cp forecast'!H$25</f>
        <v>94.209831218172937</v>
      </c>
      <c r="I25" s="145">
        <f xml:space="preserve"> 'Anx 2- 5th cp forecast'!I$25</f>
        <v>0</v>
      </c>
      <c r="J25" s="285">
        <f>ROUND('Anx 2- 5th cp forecast'!J25,0)</f>
        <v>25196</v>
      </c>
      <c r="K25" s="141">
        <f xml:space="preserve"> 'Anx 2- 5th cp forecast'!K$25</f>
        <v>117.64007484155655</v>
      </c>
      <c r="L25" s="141">
        <f xml:space="preserve"> 'Anx 2- 5th cp forecast'!L$25</f>
        <v>106.07612744550102</v>
      </c>
      <c r="M25" s="145">
        <f xml:space="preserve"> 'Anx 2- 5th cp forecast'!M$25</f>
        <v>0</v>
      </c>
      <c r="N25" s="285">
        <f>ROUND('Anx 2- 5th cp forecast'!N25,0)</f>
        <v>27041</v>
      </c>
      <c r="O25" s="141">
        <f xml:space="preserve"> 'Anx 2- 5th cp forecast'!O$25</f>
        <v>125.08446169265179</v>
      </c>
      <c r="P25" s="141">
        <f xml:space="preserve"> 'Anx 2- 5th cp forecast'!P$25</f>
        <v>119.47577453843272</v>
      </c>
      <c r="Q25" s="145">
        <f xml:space="preserve"> 'Anx 2- 5th cp forecast'!Q$25</f>
        <v>0</v>
      </c>
      <c r="R25" s="285">
        <f>ROUND('Anx 2- 5th cp forecast'!R25,0)</f>
        <v>29025</v>
      </c>
      <c r="S25" s="141">
        <f xml:space="preserve"> 'Anx 2- 5th cp forecast'!S$25</f>
        <v>133.03886241619384</v>
      </c>
      <c r="T25" s="141">
        <f xml:space="preserve"> 'Anx 2- 5th cp forecast'!T$25</f>
        <v>134.61201850035388</v>
      </c>
      <c r="U25" s="145">
        <f xml:space="preserve"> 'Anx 2- 5th cp forecast'!U$25</f>
        <v>0</v>
      </c>
      <c r="V25" s="285">
        <f>ROUND('Anx 2- 5th cp forecast'!V25,0)</f>
        <v>31161</v>
      </c>
      <c r="W25" s="141">
        <f xml:space="preserve"> 'Anx 2- 5th cp forecast'!W$25</f>
        <v>141.54110541910092</v>
      </c>
      <c r="X25" s="141">
        <f xml:space="preserve"> 'Anx 2- 5th cp forecast'!X$25</f>
        <v>151.71571681850847</v>
      </c>
      <c r="Y25" s="145">
        <f xml:space="preserve"> 'Anx 2- 5th cp forecast'!Y$25</f>
        <v>0</v>
      </c>
    </row>
    <row r="26" spans="1:29">
      <c r="A26" s="230" t="s">
        <v>124</v>
      </c>
      <c r="B26" s="285">
        <f>ROUND('Anx 2- 5th cp forecast'!B26,0)</f>
        <v>26124</v>
      </c>
      <c r="C26" s="141">
        <f xml:space="preserve"> 'Anx 2- 5th cp forecast'!C$26</f>
        <v>481.27822479696999</v>
      </c>
      <c r="D26" s="141">
        <f xml:space="preserve"> 'Anx 2- 5th cp forecast'!D$26</f>
        <v>409.16508732710912</v>
      </c>
      <c r="E26" s="145">
        <f xml:space="preserve"> 'Anx 2- 5th cp forecast'!E$26</f>
        <v>0</v>
      </c>
      <c r="F26" s="285">
        <f>ROUND('Anx 2- 5th cp forecast'!F26,0)</f>
        <v>28028</v>
      </c>
      <c r="G26" s="141">
        <f xml:space="preserve"> 'Anx 2- 5th cp forecast'!G$26</f>
        <v>511.44086506553418</v>
      </c>
      <c r="H26" s="141">
        <f xml:space="preserve"> 'Anx 2- 5th cp forecast'!H$26</f>
        <v>460.55371692591456</v>
      </c>
      <c r="I26" s="145">
        <f xml:space="preserve"> 'Anx 2- 5th cp forecast'!I$26</f>
        <v>0</v>
      </c>
      <c r="J26" s="285">
        <f>ROUND('Anx 2- 5th cp forecast'!J26,0)</f>
        <v>30075</v>
      </c>
      <c r="K26" s="141">
        <f xml:space="preserve"> 'Anx 2- 5th cp forecast'!K$26</f>
        <v>543.64849927743285</v>
      </c>
      <c r="L26" s="141">
        <f xml:space="preserve"> 'Anx 2- 5th cp forecast'!L$26</f>
        <v>518.56323422335879</v>
      </c>
      <c r="M26" s="145">
        <f xml:space="preserve"> 'Anx 2- 5th cp forecast'!M$26</f>
        <v>0</v>
      </c>
      <c r="N26" s="285">
        <f>ROUND('Anx 2- 5th cp forecast'!N26,0)</f>
        <v>32277</v>
      </c>
      <c r="O26" s="141">
        <f xml:space="preserve"> 'Anx 2- 5th cp forecast'!O$26</f>
        <v>578.05114433771053</v>
      </c>
      <c r="P26" s="141">
        <f xml:space="preserve"> 'Anx 2- 5th cp forecast'!P$26</f>
        <v>584.06868301090321</v>
      </c>
      <c r="Q26" s="145">
        <f xml:space="preserve"> 'Anx 2- 5th cp forecast'!Q$26</f>
        <v>0</v>
      </c>
      <c r="R26" s="285">
        <f>ROUND('Anx 2- 5th cp forecast'!R26,0)</f>
        <v>34645</v>
      </c>
      <c r="S26" s="141">
        <f xml:space="preserve"> 'Anx 2- 5th cp forecast'!S$26</f>
        <v>614.81070966295601</v>
      </c>
      <c r="T26" s="141">
        <f xml:space="preserve"> 'Anx 2- 5th cp forecast'!T$26</f>
        <v>658.06365069974788</v>
      </c>
      <c r="U26" s="145">
        <f xml:space="preserve"> 'Anx 2- 5th cp forecast'!U$26</f>
        <v>0</v>
      </c>
      <c r="V26" s="285">
        <f>ROUND('Anx 2- 5th cp forecast'!V26,0)</f>
        <v>37194</v>
      </c>
      <c r="W26" s="141">
        <f xml:space="preserve"> 'Anx 2- 5th cp forecast'!W$26</f>
        <v>654.10201116244866</v>
      </c>
      <c r="X26" s="141">
        <f xml:space="preserve"> 'Anx 2- 5th cp forecast'!X$26</f>
        <v>741.67670606510035</v>
      </c>
      <c r="Y26" s="145">
        <f xml:space="preserve"> 'Anx 2- 5th cp forecast'!Y$26</f>
        <v>0</v>
      </c>
    </row>
    <row r="27" spans="1:29" s="130" customFormat="1" ht="13">
      <c r="A27" s="234" t="s">
        <v>125</v>
      </c>
      <c r="B27" s="282">
        <f>ROUND('Anx 2- 5th cp forecast'!B27,0)</f>
        <v>473</v>
      </c>
      <c r="C27" s="138">
        <f xml:space="preserve"> 'Anx 2- 5th cp forecast'!C$27</f>
        <v>1.0972402426766723</v>
      </c>
      <c r="D27" s="138">
        <f xml:space="preserve"> 'Anx 2- 5th cp forecast'!D$27</f>
        <v>2.1335488224693098</v>
      </c>
      <c r="E27" s="144">
        <f xml:space="preserve"> 'Anx 2- 5th cp forecast'!E$27</f>
        <v>0</v>
      </c>
      <c r="F27" s="282">
        <f>ROUND('Anx 2- 5th cp forecast'!F27,0)</f>
        <v>507</v>
      </c>
      <c r="G27" s="138">
        <f xml:space="preserve"> 'Anx 2- 5th cp forecast'!G$27</f>
        <v>1.1660064178802361</v>
      </c>
      <c r="H27" s="138">
        <f xml:space="preserve"> 'Anx 2- 5th cp forecast'!H$27</f>
        <v>2.4015094905826926</v>
      </c>
      <c r="I27" s="144">
        <f xml:space="preserve"> 'Anx 2- 5th cp forecast'!I$27</f>
        <v>0</v>
      </c>
      <c r="J27" s="282">
        <f>ROUND('Anx 2- 5th cp forecast'!J27,0)</f>
        <v>544</v>
      </c>
      <c r="K27" s="138">
        <f xml:space="preserve"> 'Anx 2- 5th cp forecast'!K$27</f>
        <v>1.23943486437522</v>
      </c>
      <c r="L27" s="138">
        <f xml:space="preserve"> 'Anx 2- 5th cp forecast'!L$27</f>
        <v>2.7039940894776846</v>
      </c>
      <c r="M27" s="144">
        <f xml:space="preserve"> 'Anx 2- 5th cp forecast'!M$27</f>
        <v>0</v>
      </c>
      <c r="N27" s="282">
        <f>ROUND('Anx 2- 5th cp forecast'!N27,0)</f>
        <v>584</v>
      </c>
      <c r="O27" s="138">
        <f xml:space="preserve"> 'Anx 2- 5th cp forecast'!O$27</f>
        <v>1.3178675976047003</v>
      </c>
      <c r="P27" s="138">
        <f xml:space="preserve"> 'Anx 2- 5th cp forecast'!P$27</f>
        <v>3.0455654440597</v>
      </c>
      <c r="Q27" s="144">
        <f xml:space="preserve"> 'Anx 2- 5th cp forecast'!Q$27</f>
        <v>0</v>
      </c>
      <c r="R27" s="282">
        <f>ROUND('Anx 2- 5th cp forecast'!R27,0)</f>
        <v>627</v>
      </c>
      <c r="S27" s="138">
        <f xml:space="preserve"> 'Anx 2- 5th cp forecast'!S$27</f>
        <v>1.4016737461067987</v>
      </c>
      <c r="T27" s="138">
        <f xml:space="preserve"> 'Anx 2- 5th cp forecast'!T$27</f>
        <v>3.4314045126187867</v>
      </c>
      <c r="U27" s="144">
        <f xml:space="preserve"> 'Anx 2- 5th cp forecast'!U$27</f>
        <v>0</v>
      </c>
      <c r="V27" s="282">
        <f>ROUND('Anx 2- 5th cp forecast'!V27,0)</f>
        <v>673</v>
      </c>
      <c r="W27" s="138">
        <f xml:space="preserve"> 'Anx 2- 5th cp forecast'!W$27</f>
        <v>1.4912518632355609</v>
      </c>
      <c r="X27" s="138">
        <f xml:space="preserve"> 'Anx 2- 5th cp forecast'!X$27</f>
        <v>3.8673960997387113</v>
      </c>
      <c r="Y27" s="144">
        <f xml:space="preserve"> 'Anx 2- 5th cp forecast'!Y$27</f>
        <v>0</v>
      </c>
      <c r="Z27" s="134"/>
      <c r="AA27" s="134"/>
      <c r="AB27" s="134"/>
      <c r="AC27" s="133"/>
    </row>
    <row r="28" spans="1:29" s="130" customFormat="1" ht="13">
      <c r="A28" s="234" t="s">
        <v>126</v>
      </c>
      <c r="B28" s="282">
        <f>SUM(B29:B31)</f>
        <v>14977</v>
      </c>
      <c r="C28" s="138">
        <f xml:space="preserve"> 'Anx 2- 5th cp forecast'!C$28</f>
        <v>2.5443819931509379</v>
      </c>
      <c r="D28" s="138">
        <f xml:space="preserve"> 'Anx 2- 5th cp forecast'!D$28</f>
        <v>13.898731734330937</v>
      </c>
      <c r="E28" s="144">
        <f xml:space="preserve"> 'Anx 2- 5th cp forecast'!E$28</f>
        <v>0</v>
      </c>
      <c r="F28" s="282">
        <f>SUM(F29:F31)</f>
        <v>16068</v>
      </c>
      <c r="G28" s="138">
        <f xml:space="preserve"> 'Anx 2- 5th cp forecast'!G$28</f>
        <v>2.70384335003572</v>
      </c>
      <c r="H28" s="138">
        <f xml:space="preserve"> 'Anx 2- 5th cp forecast'!H$28</f>
        <v>15.644327336474028</v>
      </c>
      <c r="I28" s="144">
        <f xml:space="preserve"> 'Anx 2- 5th cp forecast'!I$28</f>
        <v>0</v>
      </c>
      <c r="J28" s="282">
        <f>SUM(J29:J31)</f>
        <v>17242</v>
      </c>
      <c r="K28" s="138">
        <f xml:space="preserve"> 'Anx 2- 5th cp forecast'!K$28</f>
        <v>2.8741160121020695</v>
      </c>
      <c r="L28" s="138">
        <f xml:space="preserve"> 'Anx 2- 5th cp forecast'!L$28</f>
        <v>17.614824683210358</v>
      </c>
      <c r="M28" s="144">
        <f xml:space="preserve"> 'Anx 2- 5th cp forecast'!M$28</f>
        <v>0</v>
      </c>
      <c r="N28" s="282">
        <f>SUM(N29:N31)</f>
        <v>18505</v>
      </c>
      <c r="O28" s="138">
        <f xml:space="preserve"> 'Anx 2- 5th cp forecast'!O$28</f>
        <v>3.0559930763408687</v>
      </c>
      <c r="P28" s="138">
        <f xml:space="preserve"> 'Anx 2- 5th cp forecast'!P$28</f>
        <v>19.839947715535878</v>
      </c>
      <c r="Q28" s="144">
        <f xml:space="preserve"> 'Anx 2- 5th cp forecast'!Q$28</f>
        <v>0</v>
      </c>
      <c r="R28" s="282">
        <f>SUM(R29:R31)</f>
        <v>19863</v>
      </c>
      <c r="S28" s="138">
        <f xml:space="preserve"> 'Anx 2- 5th cp forecast'!S$28</f>
        <v>3.2503305120913977</v>
      </c>
      <c r="T28" s="138">
        <f xml:space="preserve"> 'Anx 2- 5th cp forecast'!T$28</f>
        <v>22.353447125556531</v>
      </c>
      <c r="U28" s="144">
        <f xml:space="preserve"> 'Anx 2- 5th cp forecast'!U$28</f>
        <v>0</v>
      </c>
      <c r="V28" s="282">
        <f>SUM(V29:V31)</f>
        <v>21324</v>
      </c>
      <c r="W28" s="138">
        <f xml:space="preserve"> 'Anx 2- 5th cp forecast'!W$28</f>
        <v>3.4580525216731686</v>
      </c>
      <c r="X28" s="138">
        <f xml:space="preserve"> 'Anx 2- 5th cp forecast'!X$28</f>
        <v>25.193658722304363</v>
      </c>
      <c r="Y28" s="144">
        <f xml:space="preserve"> 'Anx 2- 5th cp forecast'!Y$28</f>
        <v>0</v>
      </c>
      <c r="Z28" s="134"/>
      <c r="AA28" s="134"/>
      <c r="AB28" s="134"/>
      <c r="AC28" s="133"/>
    </row>
    <row r="29" spans="1:29">
      <c r="A29" s="230" t="s">
        <v>109</v>
      </c>
      <c r="B29" s="285">
        <f>ROUND('Anx 2- 5th cp forecast'!B29,0)</f>
        <v>12190</v>
      </c>
      <c r="C29" s="141">
        <f xml:space="preserve"> 'Anx 2- 5th cp forecast'!C$29</f>
        <v>1.3483668369018071</v>
      </c>
      <c r="D29" s="141">
        <f xml:space="preserve"> 'Anx 2- 5th cp forecast'!D$29</f>
        <v>10.918384060756429</v>
      </c>
      <c r="E29" s="145">
        <f xml:space="preserve"> 'Anx 2- 5th cp forecast'!E$29</f>
        <v>0</v>
      </c>
      <c r="F29" s="285">
        <f>ROUND('Anx 2- 5th cp forecast'!F29,0)</f>
        <v>13078</v>
      </c>
      <c r="G29" s="141">
        <f xml:space="preserve"> 'Anx 2- 5th cp forecast'!G$29</f>
        <v>1.4328716030766906</v>
      </c>
      <c r="H29" s="141">
        <f xml:space="preserve"> 'Anx 2- 5th cp forecast'!H$29</f>
        <v>12.289666244143582</v>
      </c>
      <c r="I29" s="145">
        <f xml:space="preserve"> 'Anx 2- 5th cp forecast'!I$29</f>
        <v>0</v>
      </c>
      <c r="J29" s="285">
        <f>ROUND('Anx 2- 5th cp forecast'!J29,0)</f>
        <v>14033</v>
      </c>
      <c r="K29" s="141">
        <f xml:space="preserve"> 'Anx 2- 5th cp forecast'!K$29</f>
        <v>1.5231056997568559</v>
      </c>
      <c r="L29" s="141">
        <f xml:space="preserve"> 'Anx 2- 5th cp forecast'!L$29</f>
        <v>13.837623801251182</v>
      </c>
      <c r="M29" s="145">
        <f xml:space="preserve"> 'Anx 2- 5th cp forecast'!M$29</f>
        <v>0</v>
      </c>
      <c r="N29" s="285">
        <f>ROUND('Anx 2- 5th cp forecast'!N29,0)</f>
        <v>15061</v>
      </c>
      <c r="O29" s="141">
        <f xml:space="preserve"> 'Anx 2- 5th cp forecast'!O$29</f>
        <v>1.6194894198400804</v>
      </c>
      <c r="P29" s="141">
        <f xml:space="preserve"> 'Anx 2- 5th cp forecast'!P$29</f>
        <v>15.585606877243293</v>
      </c>
      <c r="Q29" s="145">
        <f xml:space="preserve"> 'Anx 2- 5th cp forecast'!Q$29</f>
        <v>0</v>
      </c>
      <c r="R29" s="285">
        <f>ROUND('Anx 2- 5th cp forecast'!R29,0)</f>
        <v>16166</v>
      </c>
      <c r="S29" s="141">
        <f xml:space="preserve"> 'Anx 2- 5th cp forecast'!S$29</f>
        <v>1.7224763747233931</v>
      </c>
      <c r="T29" s="141">
        <f xml:space="preserve"> 'Anx 2- 5th cp forecast'!T$29</f>
        <v>17.56012889980331</v>
      </c>
      <c r="U29" s="145">
        <f xml:space="preserve"> 'Anx 2- 5th cp forecast'!U$29</f>
        <v>0</v>
      </c>
      <c r="V29" s="285">
        <f>ROUND('Anx 2- 5th cp forecast'!V29,0)</f>
        <v>17355</v>
      </c>
      <c r="W29" s="141">
        <f xml:space="preserve"> 'Anx 2- 5th cp forecast'!W$29</f>
        <v>1.8325563351100818</v>
      </c>
      <c r="X29" s="141">
        <f xml:space="preserve"> 'Anx 2- 5th cp forecast'!X$29</f>
        <v>19.79130521285558</v>
      </c>
      <c r="Y29" s="145">
        <f xml:space="preserve"> 'Anx 2- 5th cp forecast'!Y$29</f>
        <v>0</v>
      </c>
    </row>
    <row r="30" spans="1:29">
      <c r="A30" s="230" t="s">
        <v>127</v>
      </c>
      <c r="B30" s="285">
        <f>ROUND('Anx 2- 5th cp forecast'!B30,0)</f>
        <v>1939</v>
      </c>
      <c r="C30" s="141">
        <f xml:space="preserve"> 'Anx 2- 5th cp forecast'!C$30</f>
        <v>0.73930926841470568</v>
      </c>
      <c r="D30" s="141">
        <f xml:space="preserve"> 'Anx 2- 5th cp forecast'!D$30</f>
        <v>1.8838273783025989</v>
      </c>
      <c r="E30" s="145">
        <f xml:space="preserve"> 'Anx 2- 5th cp forecast'!E$30</f>
        <v>0</v>
      </c>
      <c r="F30" s="285">
        <f>ROUND('Anx 2- 5th cp forecast'!F30,0)</f>
        <v>2080</v>
      </c>
      <c r="G30" s="141">
        <f xml:space="preserve"> 'Anx 2- 5th cp forecast'!G$30</f>
        <v>0.78564321489611</v>
      </c>
      <c r="H30" s="141">
        <f xml:space="preserve"> 'Anx 2- 5th cp forecast'!H$30</f>
        <v>2.1204245621045685</v>
      </c>
      <c r="I30" s="145">
        <f xml:space="preserve"> 'Anx 2- 5th cp forecast'!I$30</f>
        <v>0</v>
      </c>
      <c r="J30" s="285">
        <f>ROUND('Anx 2- 5th cp forecast'!J30,0)</f>
        <v>2232</v>
      </c>
      <c r="K30" s="141">
        <f xml:space="preserve"> 'Anx 2- 5th cp forecast'!K$30</f>
        <v>0.83511855215370612</v>
      </c>
      <c r="L30" s="141">
        <f xml:space="preserve"> 'Anx 2- 5th cp forecast'!L$30</f>
        <v>2.3875048196136341</v>
      </c>
      <c r="M30" s="145">
        <f xml:space="preserve"> 'Anx 2- 5th cp forecast'!M$30</f>
        <v>0</v>
      </c>
      <c r="N30" s="285">
        <f>ROUND('Anx 2- 5th cp forecast'!N30,0)</f>
        <v>2396</v>
      </c>
      <c r="O30" s="141">
        <f xml:space="preserve"> 'Anx 2- 5th cp forecast'!O$30</f>
        <v>0.8879657266997274</v>
      </c>
      <c r="P30" s="141">
        <f xml:space="preserve"> 'Anx 2- 5th cp forecast'!P$30</f>
        <v>2.6890969194188687</v>
      </c>
      <c r="Q30" s="145">
        <f xml:space="preserve"> 'Anx 2- 5th cp forecast'!Q$30</f>
        <v>0</v>
      </c>
      <c r="R30" s="285">
        <f>ROUND('Anx 2- 5th cp forecast'!R30,0)</f>
        <v>2572</v>
      </c>
      <c r="S30" s="141">
        <f xml:space="preserve"> 'Anx 2- 5th cp forecast'!S$30</f>
        <v>0.94443345357291875</v>
      </c>
      <c r="T30" s="141">
        <f xml:space="preserve"> 'Anx 2- 5th cp forecast'!T$30</f>
        <v>3.029775414007589</v>
      </c>
      <c r="U30" s="145">
        <f xml:space="preserve"> 'Anx 2- 5th cp forecast'!U$30</f>
        <v>0</v>
      </c>
      <c r="V30" s="285">
        <f>ROUND('Anx 2- 5th cp forecast'!V30,0)</f>
        <v>2761</v>
      </c>
      <c r="W30" s="141">
        <f xml:space="preserve"> 'Anx 2- 5th cp forecast'!W$30</f>
        <v>1.0047902739524526</v>
      </c>
      <c r="X30" s="141">
        <f xml:space="preserve"> 'Anx 2- 5th cp forecast'!X$30</f>
        <v>3.4147363203980645</v>
      </c>
      <c r="Y30" s="145">
        <f xml:space="preserve"> 'Anx 2- 5th cp forecast'!Y$30</f>
        <v>0</v>
      </c>
    </row>
    <row r="31" spans="1:29">
      <c r="A31" s="230" t="s">
        <v>128</v>
      </c>
      <c r="B31" s="285">
        <f>ROUND('Anx 2- 5th cp forecast'!B31,0)</f>
        <v>848</v>
      </c>
      <c r="C31" s="141">
        <f xml:space="preserve"> 'Anx 2- 5th cp forecast'!C$31</f>
        <v>0.45670588783442523</v>
      </c>
      <c r="D31" s="141">
        <f xml:space="preserve"> 'Anx 2- 5th cp forecast'!D$31</f>
        <v>1.0965202952719091</v>
      </c>
      <c r="E31" s="145">
        <f xml:space="preserve"> 'Anx 2- 5th cp forecast'!E$31</f>
        <v>0</v>
      </c>
      <c r="F31" s="285">
        <f>ROUND('Anx 2- 5th cp forecast'!F31,0)</f>
        <v>910</v>
      </c>
      <c r="G31" s="141">
        <f xml:space="preserve"> 'Anx 2- 5th cp forecast'!G$31</f>
        <v>0.48532853206291954</v>
      </c>
      <c r="H31" s="141">
        <f xml:space="preserve"> 'Anx 2- 5th cp forecast'!H$31</f>
        <v>1.2342365302258769</v>
      </c>
      <c r="I31" s="145">
        <f xml:space="preserve"> 'Anx 2- 5th cp forecast'!I$31</f>
        <v>0</v>
      </c>
      <c r="J31" s="285">
        <f>ROUND('Anx 2- 5th cp forecast'!J31,0)</f>
        <v>977</v>
      </c>
      <c r="K31" s="141">
        <f xml:space="preserve"> 'Anx 2- 5th cp forecast'!K$31</f>
        <v>0.5158917601915074</v>
      </c>
      <c r="L31" s="141">
        <f xml:space="preserve"> 'Anx 2- 5th cp forecast'!L$31</f>
        <v>1.3896960623455425</v>
      </c>
      <c r="M31" s="145">
        <f xml:space="preserve"> 'Anx 2- 5th cp forecast'!M$31</f>
        <v>0</v>
      </c>
      <c r="N31" s="285">
        <f>ROUND('Anx 2- 5th cp forecast'!N31,0)</f>
        <v>1048</v>
      </c>
      <c r="O31" s="141">
        <f xml:space="preserve"> 'Anx 2- 5th cp forecast'!O$31</f>
        <v>0.54853792980106097</v>
      </c>
      <c r="P31" s="141">
        <f xml:space="preserve"> 'Anx 2- 5th cp forecast'!P$31</f>
        <v>1.5652439188737164</v>
      </c>
      <c r="Q31" s="145">
        <f xml:space="preserve"> 'Anx 2- 5th cp forecast'!Q$31</f>
        <v>0</v>
      </c>
      <c r="R31" s="285">
        <f>ROUND('Anx 2- 5th cp forecast'!R31,0)</f>
        <v>1125</v>
      </c>
      <c r="S31" s="141">
        <f xml:space="preserve"> 'Anx 2- 5th cp forecast'!S$31</f>
        <v>0.58342068379508594</v>
      </c>
      <c r="T31" s="141">
        <f xml:space="preserve"> 'Anx 2- 5th cp forecast'!T$31</f>
        <v>1.7635428117456342</v>
      </c>
      <c r="U31" s="145">
        <f xml:space="preserve"> 'Anx 2- 5th cp forecast'!U$31</f>
        <v>0</v>
      </c>
      <c r="V31" s="285">
        <f>ROUND('Anx 2- 5th cp forecast'!V31,0)</f>
        <v>1208</v>
      </c>
      <c r="W31" s="141">
        <f xml:space="preserve"> 'Anx 2- 5th cp forecast'!W$31</f>
        <v>0.62070591261063424</v>
      </c>
      <c r="X31" s="141">
        <f xml:space="preserve"> 'Anx 2- 5th cp forecast'!X$31</f>
        <v>1.9876171890507195</v>
      </c>
      <c r="Y31" s="145">
        <f xml:space="preserve"> 'Anx 2- 5th cp forecast'!Y$31</f>
        <v>0</v>
      </c>
    </row>
    <row r="32" spans="1:29" s="130" customFormat="1" ht="13">
      <c r="A32" s="237" t="s">
        <v>42</v>
      </c>
      <c r="B32" s="282">
        <f>SUM(B33:B38)</f>
        <v>35725</v>
      </c>
      <c r="C32" s="138">
        <f xml:space="preserve"> 'Anx 2- 5th cp forecast'!C$32</f>
        <v>245.20029371831629</v>
      </c>
      <c r="D32" s="138">
        <f xml:space="preserve"> 'Anx 2- 5th cp forecast'!D$32</f>
        <v>615.45740513859994</v>
      </c>
      <c r="E32" s="144">
        <f xml:space="preserve"> 'Anx 2- 5th cp forecast'!E$32</f>
        <v>0</v>
      </c>
      <c r="F32" s="282">
        <f>SUM(F33:F38)</f>
        <v>36680</v>
      </c>
      <c r="G32" s="138">
        <f xml:space="preserve"> 'Anx 2- 5th cp forecast'!G$32</f>
        <v>250.89481911293277</v>
      </c>
      <c r="H32" s="138">
        <f xml:space="preserve"> 'Anx 2- 5th cp forecast'!H$32</f>
        <v>630.05458817315753</v>
      </c>
      <c r="I32" s="144">
        <f xml:space="preserve"> 'Anx 2- 5th cp forecast'!I$32</f>
        <v>0</v>
      </c>
      <c r="J32" s="282">
        <f>SUM(J33:J38)</f>
        <v>37664</v>
      </c>
      <c r="K32" s="138">
        <f xml:space="preserve"> 'Anx 2- 5th cp forecast'!K$32</f>
        <v>256.73626765434273</v>
      </c>
      <c r="L32" s="138">
        <f xml:space="preserve"> 'Anx 2- 5th cp forecast'!L$32</f>
        <v>647.467600942594</v>
      </c>
      <c r="M32" s="144">
        <f xml:space="preserve"> 'Anx 2- 5th cp forecast'!M$32</f>
        <v>0</v>
      </c>
      <c r="N32" s="282">
        <f>SUM(N33:N38)</f>
        <v>38678</v>
      </c>
      <c r="O32" s="138">
        <f xml:space="preserve"> 'Anx 2- 5th cp forecast'!O$32</f>
        <v>262.72898033201034</v>
      </c>
      <c r="P32" s="138">
        <f xml:space="preserve"> 'Anx 2- 5th cp forecast'!P$32</f>
        <v>667.51360679076356</v>
      </c>
      <c r="Q32" s="144">
        <f xml:space="preserve"> 'Anx 2- 5th cp forecast'!Q$32</f>
        <v>0</v>
      </c>
      <c r="R32" s="282">
        <f>SUM(R33:R38)</f>
        <v>39722</v>
      </c>
      <c r="S32" s="138">
        <f xml:space="preserve"> 'Anx 2- 5th cp forecast'!S$32</f>
        <v>268.87744526078654</v>
      </c>
      <c r="T32" s="138">
        <f xml:space="preserve"> 'Anx 2- 5th cp forecast'!T$32</f>
        <v>690.07377329149881</v>
      </c>
      <c r="U32" s="144">
        <f xml:space="preserve"> 'Anx 2- 5th cp forecast'!U$32</f>
        <v>0</v>
      </c>
      <c r="V32" s="282">
        <f>SUM(V33:V38)</f>
        <v>40798</v>
      </c>
      <c r="W32" s="138">
        <f xml:space="preserve"> 'Anx 2- 5th cp forecast'!W$32</f>
        <v>275.18630324180037</v>
      </c>
      <c r="X32" s="138">
        <f xml:space="preserve"> 'Anx 2- 5th cp forecast'!X$32</f>
        <v>715.08180244991604</v>
      </c>
      <c r="Y32" s="144">
        <f xml:space="preserve"> 'Anx 2- 5th cp forecast'!Y$32</f>
        <v>0</v>
      </c>
      <c r="Z32" s="134"/>
      <c r="AA32" s="134"/>
      <c r="AB32" s="134"/>
      <c r="AC32" s="134"/>
    </row>
    <row r="33" spans="1:29">
      <c r="A33" s="230" t="s">
        <v>129</v>
      </c>
      <c r="B33" s="286">
        <f>ROUND('Anx 2- 5th cp forecast'!B33,0)</f>
        <v>30573</v>
      </c>
      <c r="C33" s="128">
        <f xml:space="preserve"> 'Anx 2- 5th cp forecast'!C$33</f>
        <v>227.60420375337642</v>
      </c>
      <c r="D33" s="128">
        <f xml:space="preserve"> 'Anx 2- 5th cp forecast'!D$33</f>
        <v>577.05581660301107</v>
      </c>
      <c r="E33" s="129">
        <f xml:space="preserve"> 'Anx 2- 5th cp forecast'!E$33</f>
        <v>0</v>
      </c>
      <c r="F33" s="286">
        <f>ROUND('Anx 2- 5th cp forecast'!F33,0)</f>
        <v>31391</v>
      </c>
      <c r="G33" s="128">
        <f xml:space="preserve"> 'Anx 2- 5th cp forecast'!G$33</f>
        <v>232.89007800148806</v>
      </c>
      <c r="H33" s="128">
        <f xml:space="preserve"> 'Anx 2- 5th cp forecast'!H$33</f>
        <v>590.74220546726281</v>
      </c>
      <c r="I33" s="129">
        <f xml:space="preserve"> 'Anx 2- 5th cp forecast'!I$33</f>
        <v>0</v>
      </c>
      <c r="J33" s="286">
        <f>ROUND('Anx 2- 5th cp forecast'!J33,0)</f>
        <v>32233</v>
      </c>
      <c r="K33" s="128">
        <f xml:space="preserve"> 'Anx 2- 5th cp forecast'!K$33</f>
        <v>238.31233188166203</v>
      </c>
      <c r="L33" s="128">
        <f xml:space="preserve"> 'Anx 2- 5th cp forecast'!L$33</f>
        <v>607.06872980394371</v>
      </c>
      <c r="M33" s="129">
        <f xml:space="preserve"> 'Anx 2- 5th cp forecast'!M$33</f>
        <v>0</v>
      </c>
      <c r="N33" s="286">
        <f>ROUND('Anx 2- 5th cp forecast'!N33,0)</f>
        <v>33100</v>
      </c>
      <c r="O33" s="128">
        <f xml:space="preserve"> 'Anx 2- 5th cp forecast'!O$33</f>
        <v>243.87499486480763</v>
      </c>
      <c r="P33" s="128">
        <f xml:space="preserve"> 'Anx 2- 5th cp forecast'!P$33</f>
        <v>625.86396108682868</v>
      </c>
      <c r="Q33" s="129">
        <f xml:space="preserve"> 'Anx 2- 5th cp forecast'!Q$33</f>
        <v>0</v>
      </c>
      <c r="R33" s="286">
        <f>ROUND('Anx 2- 5th cp forecast'!R33,0)</f>
        <v>33994</v>
      </c>
      <c r="S33" s="128">
        <f xml:space="preserve"> 'Anx 2- 5th cp forecast'!S$33</f>
        <v>249.58223298919302</v>
      </c>
      <c r="T33" s="128">
        <f xml:space="preserve"> 'Anx 2- 5th cp forecast'!T$33</f>
        <v>647.01648146287312</v>
      </c>
      <c r="U33" s="129">
        <f xml:space="preserve"> 'Anx 2- 5th cp forecast'!U$33</f>
        <v>0</v>
      </c>
      <c r="V33" s="286">
        <f>ROUND('Anx 2- 5th cp forecast'!V33,0)</f>
        <v>34914</v>
      </c>
      <c r="W33" s="128">
        <f xml:space="preserve"> 'Anx 2- 5th cp forecast'!W$33</f>
        <v>255.43835402227529</v>
      </c>
      <c r="X33" s="128">
        <f xml:space="preserve"> 'Anx 2- 5th cp forecast'!X$33</f>
        <v>670.46412961391377</v>
      </c>
      <c r="Y33" s="129">
        <f xml:space="preserve"> 'Anx 2- 5th cp forecast'!Y$33</f>
        <v>0</v>
      </c>
      <c r="Z33" s="135"/>
      <c r="AB33" s="135"/>
    </row>
    <row r="34" spans="1:29">
      <c r="A34" s="232" t="s">
        <v>130</v>
      </c>
      <c r="B34" s="286">
        <f>ROUND('Anx 2- 5th cp forecast'!B34,0)</f>
        <v>0</v>
      </c>
      <c r="C34" s="128">
        <f xml:space="preserve"> 'Anx 2- 5th cp forecast'!C$34</f>
        <v>0</v>
      </c>
      <c r="D34" s="128">
        <f xml:space="preserve"> 'Anx 2- 5th cp forecast'!D$34</f>
        <v>0</v>
      </c>
      <c r="E34" s="129">
        <f xml:space="preserve"> 'Anx 2- 5th cp forecast'!E$34</f>
        <v>0</v>
      </c>
      <c r="F34" s="286">
        <f>ROUND('Anx 2- 5th cp forecast'!F34,0)</f>
        <v>0</v>
      </c>
      <c r="G34" s="128">
        <f xml:space="preserve"> 'Anx 2- 5th cp forecast'!G$34</f>
        <v>0</v>
      </c>
      <c r="H34" s="128">
        <f xml:space="preserve"> 'Anx 2- 5th cp forecast'!H$34</f>
        <v>0</v>
      </c>
      <c r="I34" s="129">
        <f xml:space="preserve"> 'Anx 2- 5th cp forecast'!I$34</f>
        <v>0</v>
      </c>
      <c r="J34" s="286">
        <f>ROUND('Anx 2- 5th cp forecast'!J34,0)</f>
        <v>0</v>
      </c>
      <c r="K34" s="128">
        <f xml:space="preserve"> 'Anx 2- 5th cp forecast'!K$34</f>
        <v>0</v>
      </c>
      <c r="L34" s="128">
        <f xml:space="preserve"> 'Anx 2- 5th cp forecast'!L$34</f>
        <v>0</v>
      </c>
      <c r="M34" s="129">
        <f xml:space="preserve"> 'Anx 2- 5th cp forecast'!M$34</f>
        <v>0</v>
      </c>
      <c r="N34" s="286">
        <f>ROUND('Anx 2- 5th cp forecast'!N34,0)</f>
        <v>0</v>
      </c>
      <c r="O34" s="128">
        <f xml:space="preserve"> 'Anx 2- 5th cp forecast'!O$34</f>
        <v>0</v>
      </c>
      <c r="P34" s="128">
        <f xml:space="preserve"> 'Anx 2- 5th cp forecast'!P$34</f>
        <v>0</v>
      </c>
      <c r="Q34" s="129">
        <f xml:space="preserve"> 'Anx 2- 5th cp forecast'!Q$34</f>
        <v>0</v>
      </c>
      <c r="R34" s="286">
        <f>ROUND('Anx 2- 5th cp forecast'!R34,0)</f>
        <v>0</v>
      </c>
      <c r="S34" s="128">
        <f xml:space="preserve"> 'Anx 2- 5th cp forecast'!S$34</f>
        <v>0</v>
      </c>
      <c r="T34" s="128">
        <f xml:space="preserve"> 'Anx 2- 5th cp forecast'!T$34</f>
        <v>0</v>
      </c>
      <c r="U34" s="129">
        <f xml:space="preserve"> 'Anx 2- 5th cp forecast'!U$34</f>
        <v>0</v>
      </c>
      <c r="V34" s="286">
        <f>ROUND('Anx 2- 5th cp forecast'!V34,0)</f>
        <v>0</v>
      </c>
      <c r="W34" s="128">
        <f xml:space="preserve"> 'Anx 2- 5th cp forecast'!W$34</f>
        <v>0</v>
      </c>
      <c r="X34" s="128">
        <f xml:space="preserve"> 'Anx 2- 5th cp forecast'!X$34</f>
        <v>0</v>
      </c>
      <c r="Y34" s="129">
        <f xml:space="preserve"> 'Anx 2- 5th cp forecast'!Y$34</f>
        <v>0</v>
      </c>
      <c r="Z34" s="135"/>
      <c r="AB34" s="135"/>
    </row>
    <row r="35" spans="1:29">
      <c r="A35" s="230" t="s">
        <v>131</v>
      </c>
      <c r="B35" s="286">
        <f>ROUND('Anx 2- 5th cp forecast'!B35,0)</f>
        <v>162</v>
      </c>
      <c r="C35" s="128">
        <f xml:space="preserve"> 'Anx 2- 5th cp forecast'!C$35</f>
        <v>0.70320893271156759</v>
      </c>
      <c r="D35" s="128">
        <f xml:space="preserve"> 'Anx 2- 5th cp forecast'!D$35</f>
        <v>1.586616730370545</v>
      </c>
      <c r="E35" s="129">
        <f xml:space="preserve"> 'Anx 2- 5th cp forecast'!E$35</f>
        <v>0</v>
      </c>
      <c r="F35" s="286">
        <f>ROUND('Anx 2- 5th cp forecast'!F35,0)</f>
        <v>166</v>
      </c>
      <c r="G35" s="128">
        <f xml:space="preserve"> 'Anx 2- 5th cp forecast'!G$35</f>
        <v>0.71954023910733989</v>
      </c>
      <c r="H35" s="128">
        <f xml:space="preserve"> 'Anx 2- 5th cp forecast'!H$35</f>
        <v>1.6242474983579649</v>
      </c>
      <c r="I35" s="129">
        <f xml:space="preserve"> 'Anx 2- 5th cp forecast'!I$35</f>
        <v>0</v>
      </c>
      <c r="J35" s="286">
        <f>ROUND('Anx 2- 5th cp forecast'!J35,0)</f>
        <v>170</v>
      </c>
      <c r="K35" s="128">
        <f xml:space="preserve"> 'Anx 2- 5th cp forecast'!K$35</f>
        <v>0.73629290580281037</v>
      </c>
      <c r="L35" s="128">
        <f xml:space="preserve"> 'Anx 2- 5th cp forecast'!L$35</f>
        <v>1.6691373268911387</v>
      </c>
      <c r="M35" s="129">
        <f xml:space="preserve"> 'Anx 2- 5th cp forecast'!M$35</f>
        <v>0</v>
      </c>
      <c r="N35" s="286">
        <f>ROUND('Anx 2- 5th cp forecast'!N35,0)</f>
        <v>175</v>
      </c>
      <c r="O35" s="128">
        <f xml:space="preserve"> 'Anx 2- 5th cp forecast'!O$35</f>
        <v>0.75347938230414313</v>
      </c>
      <c r="P35" s="128">
        <f xml:space="preserve"> 'Anx 2- 5th cp forecast'!P$35</f>
        <v>1.7208148727135812</v>
      </c>
      <c r="Q35" s="129">
        <f xml:space="preserve"> 'Anx 2- 5th cp forecast'!Q$35</f>
        <v>0</v>
      </c>
      <c r="R35" s="286">
        <f>ROUND('Anx 2- 5th cp forecast'!R35,0)</f>
        <v>180</v>
      </c>
      <c r="S35" s="128">
        <f xml:space="preserve"> 'Anx 2- 5th cp forecast'!S$35</f>
        <v>0.77111254005780472</v>
      </c>
      <c r="T35" s="128">
        <f xml:space="preserve"> 'Anx 2- 5th cp forecast'!T$35</f>
        <v>1.77897379209802</v>
      </c>
      <c r="U35" s="129">
        <f xml:space="preserve"> 'Anx 2- 5th cp forecast'!U$35</f>
        <v>0</v>
      </c>
      <c r="V35" s="346">
        <f>ROUND('Anx 2- 5th cp forecast'!V35,0)+1</f>
        <v>185</v>
      </c>
      <c r="W35" s="128">
        <f xml:space="preserve"> 'Anx 2- 5th cp forecast'!W$35</f>
        <v>0.78920568839862248</v>
      </c>
      <c r="X35" s="128">
        <f xml:space="preserve"> 'Anx 2- 5th cp forecast'!X$35</f>
        <v>1.8434431723102926</v>
      </c>
      <c r="Y35" s="129">
        <f xml:space="preserve"> 'Anx 2- 5th cp forecast'!Y$35</f>
        <v>0</v>
      </c>
      <c r="Z35" s="135"/>
      <c r="AB35" s="135"/>
    </row>
    <row r="36" spans="1:29">
      <c r="A36" s="230" t="s">
        <v>132</v>
      </c>
      <c r="B36" s="286">
        <f>ROUND('Anx 2- 5th cp forecast'!B36,0)</f>
        <v>3</v>
      </c>
      <c r="C36" s="128">
        <f xml:space="preserve"> 'Anx 2- 5th cp forecast'!C$36</f>
        <v>1.1600229151794168E-2</v>
      </c>
      <c r="D36" s="128">
        <f xml:space="preserve"> 'Anx 2- 5th cp forecast'!D$36</f>
        <v>0</v>
      </c>
      <c r="E36" s="129">
        <f xml:space="preserve"> 'Anx 2- 5th cp forecast'!E$36</f>
        <v>0</v>
      </c>
      <c r="F36" s="286">
        <f>ROUND('Anx 2- 5th cp forecast'!F36,0)</f>
        <v>3</v>
      </c>
      <c r="G36" s="128">
        <f xml:space="preserve"> 'Anx 2- 5th cp forecast'!G$36</f>
        <v>1.1869632579035363E-2</v>
      </c>
      <c r="H36" s="128">
        <f xml:space="preserve"> 'Anx 2- 5th cp forecast'!H$36</f>
        <v>0</v>
      </c>
      <c r="I36" s="129">
        <f xml:space="preserve"> 'Anx 2- 5th cp forecast'!I$36</f>
        <v>0</v>
      </c>
      <c r="J36" s="286">
        <f>ROUND('Anx 2- 5th cp forecast'!J36,0)</f>
        <v>3</v>
      </c>
      <c r="K36" s="128">
        <f xml:space="preserve"> 'Anx 2- 5th cp forecast'!K$36</f>
        <v>1.214598682246304E-2</v>
      </c>
      <c r="L36" s="128">
        <f xml:space="preserve"> 'Anx 2- 5th cp forecast'!L$36</f>
        <v>0</v>
      </c>
      <c r="M36" s="129">
        <f xml:space="preserve"> 'Anx 2- 5th cp forecast'!M$36</f>
        <v>0</v>
      </c>
      <c r="N36" s="286">
        <f>ROUND('Anx 2- 5th cp forecast'!N36,0)</f>
        <v>3</v>
      </c>
      <c r="O36" s="128">
        <f xml:space="preserve"> 'Anx 2- 5th cp forecast'!O$36</f>
        <v>1.2429497250805619E-2</v>
      </c>
      <c r="P36" s="128">
        <f xml:space="preserve"> 'Anx 2- 5th cp forecast'!P$36</f>
        <v>0</v>
      </c>
      <c r="Q36" s="129">
        <f xml:space="preserve"> 'Anx 2- 5th cp forecast'!Q$36</f>
        <v>0</v>
      </c>
      <c r="R36" s="286">
        <f>ROUND('Anx 2- 5th cp forecast'!R36,0)</f>
        <v>4</v>
      </c>
      <c r="S36" s="128">
        <f xml:space="preserve"> 'Anx 2- 5th cp forecast'!S$36</f>
        <v>1.2720376193175524E-2</v>
      </c>
      <c r="T36" s="128">
        <f xml:space="preserve"> 'Anx 2- 5th cp forecast'!T$36</f>
        <v>0</v>
      </c>
      <c r="U36" s="129">
        <f xml:space="preserve"> 'Anx 2- 5th cp forecast'!U$36</f>
        <v>0</v>
      </c>
      <c r="V36" s="286">
        <f>ROUND('Anx 2- 5th cp forecast'!V36,0)</f>
        <v>4</v>
      </c>
      <c r="W36" s="128">
        <f xml:space="preserve"> 'Anx 2- 5th cp forecast'!W$36</f>
        <v>1.3018843202150477E-2</v>
      </c>
      <c r="X36" s="128">
        <f xml:space="preserve"> 'Anx 2- 5th cp forecast'!X$36</f>
        <v>0</v>
      </c>
      <c r="Y36" s="129">
        <f xml:space="preserve"> 'Anx 2- 5th cp forecast'!Y$36</f>
        <v>0</v>
      </c>
      <c r="Z36" s="135"/>
      <c r="AB36" s="135"/>
    </row>
    <row r="37" spans="1:29">
      <c r="A37" s="230" t="s">
        <v>133</v>
      </c>
      <c r="B37" s="286">
        <f>ROUND('Anx 2- 5th cp forecast'!B37,0)</f>
        <v>4979</v>
      </c>
      <c r="C37" s="128">
        <f xml:space="preserve"> 'Anx 2- 5th cp forecast'!C$37</f>
        <v>16.850280993343787</v>
      </c>
      <c r="D37" s="128">
        <f xml:space="preserve"> 'Anx 2- 5th cp forecast'!D$37</f>
        <v>36.814971805218434</v>
      </c>
      <c r="E37" s="129">
        <f xml:space="preserve"> 'Anx 2- 5th cp forecast'!E$37</f>
        <v>0</v>
      </c>
      <c r="F37" s="286">
        <f>ROUND('Anx 2- 5th cp forecast'!F37,0)</f>
        <v>5112</v>
      </c>
      <c r="G37" s="128">
        <f xml:space="preserve"> 'Anx 2- 5th cp forecast'!G$37</f>
        <v>17.24161149123157</v>
      </c>
      <c r="H37" s="128">
        <f xml:space="preserve"> 'Anx 2- 5th cp forecast'!H$37</f>
        <v>37.688135207536796</v>
      </c>
      <c r="I37" s="129">
        <f xml:space="preserve"> 'Anx 2- 5th cp forecast'!I$37</f>
        <v>0</v>
      </c>
      <c r="J37" s="286">
        <f>ROUND('Anx 2- 5th cp forecast'!J37,0)</f>
        <v>5249</v>
      </c>
      <c r="K37" s="128">
        <f xml:space="preserve"> 'Anx 2- 5th cp forecast'!K$37</f>
        <v>17.643038617758553</v>
      </c>
      <c r="L37" s="128">
        <f xml:space="preserve"> 'Anx 2- 5th cp forecast'!L$37</f>
        <v>38.72973381175921</v>
      </c>
      <c r="M37" s="129">
        <f xml:space="preserve"> 'Anx 2- 5th cp forecast'!M$37</f>
        <v>0</v>
      </c>
      <c r="N37" s="286">
        <f>ROUND('Anx 2- 5th cp forecast'!N37,0)</f>
        <v>5391</v>
      </c>
      <c r="O37" s="128">
        <f xml:space="preserve"> 'Anx 2- 5th cp forecast'!O$37</f>
        <v>18.054860687788683</v>
      </c>
      <c r="P37" s="128">
        <f xml:space="preserve"> 'Anx 2- 5th cp forecast'!P$37</f>
        <v>39.928830831221362</v>
      </c>
      <c r="Q37" s="129">
        <f xml:space="preserve"> 'Anx 2- 5th cp forecast'!Q$37</f>
        <v>0</v>
      </c>
      <c r="R37" s="351">
        <f>ROUND('Anx 2- 5th cp forecast'!R37,0)-1</f>
        <v>5535</v>
      </c>
      <c r="S37" s="128">
        <f xml:space="preserve"> 'Anx 2- 5th cp forecast'!S$37</f>
        <v>18.477386126712574</v>
      </c>
      <c r="T37" s="128">
        <f xml:space="preserve"> 'Anx 2- 5th cp forecast'!T$37</f>
        <v>41.278318036527736</v>
      </c>
      <c r="U37" s="129">
        <f xml:space="preserve"> 'Anx 2- 5th cp forecast'!U$37</f>
        <v>0</v>
      </c>
      <c r="V37" s="286">
        <f>ROUND('Anx 2- 5th cp forecast'!V37,0)</f>
        <v>5686</v>
      </c>
      <c r="W37" s="128">
        <f xml:space="preserve"> 'Anx 2- 5th cp forecast'!W$37</f>
        <v>18.910933852594606</v>
      </c>
      <c r="X37" s="128">
        <f xml:space="preserve"> 'Anx 2- 5th cp forecast'!X$37</f>
        <v>42.774229663692054</v>
      </c>
      <c r="Y37" s="129">
        <f xml:space="preserve"> 'Anx 2- 5th cp forecast'!Y$37</f>
        <v>0</v>
      </c>
      <c r="Z37" s="135"/>
      <c r="AB37" s="135"/>
    </row>
    <row r="38" spans="1:29">
      <c r="A38" s="230" t="s">
        <v>134</v>
      </c>
      <c r="B38" s="286">
        <f>ROUND('Anx 2- 5th cp forecast'!B38,0)</f>
        <v>8</v>
      </c>
      <c r="C38" s="128">
        <f xml:space="preserve"> 'Anx 2- 5th cp forecast'!C$38</f>
        <v>3.0999809732766628E-2</v>
      </c>
      <c r="D38" s="128">
        <f xml:space="preserve"> 'Anx 2- 5th cp forecast'!D$38</f>
        <v>0</v>
      </c>
      <c r="E38" s="129">
        <f xml:space="preserve"> 'Anx 2- 5th cp forecast'!E$38</f>
        <v>0</v>
      </c>
      <c r="F38" s="286">
        <f>ROUND('Anx 2- 5th cp forecast'!F38,0)</f>
        <v>8</v>
      </c>
      <c r="G38" s="128">
        <f xml:space="preserve"> 'Anx 2- 5th cp forecast'!G$38</f>
        <v>3.1719748526780937E-2</v>
      </c>
      <c r="H38" s="128">
        <f xml:space="preserve"> 'Anx 2- 5th cp forecast'!H$38</f>
        <v>0</v>
      </c>
      <c r="I38" s="129">
        <f xml:space="preserve"> 'Anx 2- 5th cp forecast'!I$38</f>
        <v>0</v>
      </c>
      <c r="J38" s="286">
        <f>ROUND('Anx 2- 5th cp forecast'!J38,0)</f>
        <v>9</v>
      </c>
      <c r="K38" s="128">
        <f xml:space="preserve"> 'Anx 2- 5th cp forecast'!K$38</f>
        <v>3.2458262296896905E-2</v>
      </c>
      <c r="L38" s="128">
        <f xml:space="preserve"> 'Anx 2- 5th cp forecast'!L$38</f>
        <v>0</v>
      </c>
      <c r="M38" s="129">
        <f xml:space="preserve"> 'Anx 2- 5th cp forecast'!M$38</f>
        <v>0</v>
      </c>
      <c r="N38" s="286">
        <f>ROUND('Anx 2- 5th cp forecast'!N38,0)</f>
        <v>9</v>
      </c>
      <c r="O38" s="128">
        <f xml:space="preserve"> 'Anx 2- 5th cp forecast'!O$38</f>
        <v>3.3215899859126936E-2</v>
      </c>
      <c r="P38" s="128">
        <f xml:space="preserve"> 'Anx 2- 5th cp forecast'!P$38</f>
        <v>0</v>
      </c>
      <c r="Q38" s="129">
        <f xml:space="preserve"> 'Anx 2- 5th cp forecast'!Q$38</f>
        <v>0</v>
      </c>
      <c r="R38" s="286">
        <f>ROUND('Anx 2- 5th cp forecast'!R38,0)</f>
        <v>9</v>
      </c>
      <c r="S38" s="128">
        <f xml:space="preserve"> 'Anx 2- 5th cp forecast'!S$38</f>
        <v>3.3993228630028051E-2</v>
      </c>
      <c r="T38" s="128">
        <f xml:space="preserve"> 'Anx 2- 5th cp forecast'!T$38</f>
        <v>0</v>
      </c>
      <c r="U38" s="129">
        <f xml:space="preserve"> 'Anx 2- 5th cp forecast'!U$38</f>
        <v>0</v>
      </c>
      <c r="V38" s="286">
        <f>ROUND('Anx 2- 5th cp forecast'!V38,0)</f>
        <v>9</v>
      </c>
      <c r="W38" s="128">
        <f xml:space="preserve"> 'Anx 2- 5th cp forecast'!W$38</f>
        <v>3.4790835329745744E-2</v>
      </c>
      <c r="X38" s="128">
        <f xml:space="preserve"> 'Anx 2- 5th cp forecast'!X$38</f>
        <v>0</v>
      </c>
      <c r="Y38" s="129">
        <f xml:space="preserve"> 'Anx 2- 5th cp forecast'!Y$38</f>
        <v>0</v>
      </c>
      <c r="Z38" s="135"/>
      <c r="AB38" s="135"/>
    </row>
    <row r="39" spans="1:29" s="130" customFormat="1" ht="13">
      <c r="A39" s="237" t="s">
        <v>9</v>
      </c>
      <c r="B39" s="287">
        <f>SUM(B40:B41)</f>
        <v>8186</v>
      </c>
      <c r="C39" s="146">
        <f xml:space="preserve"> 'Anx 2- 5th cp forecast'!C$39</f>
        <v>9.0502556780423955</v>
      </c>
      <c r="D39" s="139">
        <f xml:space="preserve"> 'Anx 2- 5th cp forecast'!D$39</f>
        <v>21.23571034724629</v>
      </c>
      <c r="E39" s="147">
        <f xml:space="preserve"> 'Anx 2- 5th cp forecast'!E$39</f>
        <v>0</v>
      </c>
      <c r="F39" s="355">
        <f>SUM(F40:F41)</f>
        <v>8487</v>
      </c>
      <c r="G39" s="139">
        <f xml:space="preserve"> 'Anx 2- 5th cp forecast'!G$39</f>
        <v>9.5700239376090259</v>
      </c>
      <c r="H39" s="139">
        <f xml:space="preserve"> 'Anx 2- 5th cp forecast'!H$39</f>
        <v>21.982112760648572</v>
      </c>
      <c r="I39" s="140">
        <f xml:space="preserve"> 'Anx 2- 5th cp forecast'!I$39</f>
        <v>0</v>
      </c>
      <c r="J39" s="306">
        <f>SUM(J40:J41)</f>
        <v>8806</v>
      </c>
      <c r="K39" s="139">
        <f xml:space="preserve"> 'Anx 2- 5th cp forecast'!K$39</f>
        <v>10.142092476159998</v>
      </c>
      <c r="L39" s="139">
        <f xml:space="preserve"> 'Anx 2- 5th cp forecast'!L$39</f>
        <v>22.871488635590513</v>
      </c>
      <c r="M39" s="140">
        <f xml:space="preserve"> 'Anx 2- 5th cp forecast'!M$39</f>
        <v>0</v>
      </c>
      <c r="N39" s="306">
        <f>SUM(N40:N41)</f>
        <v>9147</v>
      </c>
      <c r="O39" s="139">
        <f xml:space="preserve"> 'Anx 2- 5th cp forecast'!O$39</f>
        <v>10.773601809469156</v>
      </c>
      <c r="P39" s="139">
        <f xml:space="preserve"> 'Anx 2- 5th cp forecast'!P$39</f>
        <v>23.910152879445796</v>
      </c>
      <c r="Q39" s="140">
        <f xml:space="preserve"> 'Anx 2- 5th cp forecast'!Q$39</f>
        <v>0</v>
      </c>
      <c r="R39" s="306">
        <f>SUM(R40:R41)</f>
        <v>9512</v>
      </c>
      <c r="S39" s="139">
        <f xml:space="preserve"> 'Anx 2- 5th cp forecast'!S$39</f>
        <v>11.47278317103952</v>
      </c>
      <c r="T39" s="139">
        <f xml:space="preserve"> 'Anx 2- 5th cp forecast'!T$39</f>
        <v>25.106754156111833</v>
      </c>
      <c r="U39" s="140">
        <f xml:space="preserve"> 'Anx 2- 5th cp forecast'!U$39</f>
        <v>0</v>
      </c>
      <c r="V39" s="306">
        <f>SUM(V40:V41)</f>
        <v>9903</v>
      </c>
      <c r="W39" s="139">
        <f xml:space="preserve"> 'Anx 2- 5th cp forecast'!W$39</f>
        <v>12.249131347074485</v>
      </c>
      <c r="X39" s="139">
        <f xml:space="preserve"> 'Anx 2- 5th cp forecast'!X$39</f>
        <v>26.472367479100519</v>
      </c>
      <c r="Y39" s="140">
        <f xml:space="preserve"> 'Anx 2- 5th cp forecast'!Y$39</f>
        <v>0</v>
      </c>
      <c r="Z39" s="134"/>
      <c r="AA39" s="134"/>
      <c r="AB39" s="134"/>
      <c r="AC39" s="134"/>
    </row>
    <row r="40" spans="1:29">
      <c r="A40" s="230" t="s">
        <v>135</v>
      </c>
      <c r="B40" s="288">
        <f>ROUND('Anx 2- 5th cp forecast'!B40,0)</f>
        <v>8139</v>
      </c>
      <c r="C40" s="148">
        <f xml:space="preserve"> 'Anx 2- 5th cp forecast'!C$40</f>
        <v>8.6552724760001709</v>
      </c>
      <c r="D40" s="142">
        <f xml:space="preserve"> 'Anx 2- 5th cp forecast'!D$40</f>
        <v>21.117490747319383</v>
      </c>
      <c r="E40" s="149">
        <f xml:space="preserve"> 'Anx 2- 5th cp forecast'!E$40</f>
        <v>0</v>
      </c>
      <c r="F40" s="288">
        <f>ROUND('Anx 2- 5th cp forecast'!F40,0)</f>
        <v>8438</v>
      </c>
      <c r="G40" s="148">
        <f xml:space="preserve"> 'Anx 2- 5th cp forecast'!G$40</f>
        <v>9.1523563232378056</v>
      </c>
      <c r="H40" s="142">
        <f xml:space="preserve"> 'Anx 2- 5th cp forecast'!H$40</f>
        <v>21.859737924411977</v>
      </c>
      <c r="I40" s="149">
        <f xml:space="preserve"> 'Anx 2- 5th cp forecast'!I$40</f>
        <v>0</v>
      </c>
      <c r="J40" s="288">
        <f>ROUND('Anx 2- 5th cp forecast'!J40,0)</f>
        <v>8756</v>
      </c>
      <c r="K40" s="148">
        <f xml:space="preserve"> 'Anx 2- 5th cp forecast'!K$40</f>
        <v>9.6994578916629841</v>
      </c>
      <c r="L40" s="142">
        <f xml:space="preserve"> 'Anx 2- 5th cp forecast'!L$40</f>
        <v>22.74416262708791</v>
      </c>
      <c r="M40" s="149">
        <f xml:space="preserve"> 'Anx 2- 5th cp forecast'!M$40</f>
        <v>0</v>
      </c>
      <c r="N40" s="288">
        <f>ROUND('Anx 2- 5th cp forecast'!N40,0)</f>
        <v>9095</v>
      </c>
      <c r="O40" s="148">
        <f xml:space="preserve"> 'Anx 2- 5th cp forecast'!O$40</f>
        <v>10.303406061236716</v>
      </c>
      <c r="P40" s="142">
        <f xml:space="preserve"> 'Anx 2- 5th cp forecast'!P$40</f>
        <v>23.77704460751244</v>
      </c>
      <c r="Q40" s="149">
        <f xml:space="preserve"> 'Anx 2- 5th cp forecast'!Q$40</f>
        <v>0</v>
      </c>
      <c r="R40" s="288">
        <f>ROUND('Anx 2- 5th cp forecast'!R40,0)</f>
        <v>9458</v>
      </c>
      <c r="S40" s="148">
        <f xml:space="preserve"> 'Anx 2- 5th cp forecast'!S$40</f>
        <v>10.972072827106613</v>
      </c>
      <c r="T40" s="142">
        <f xml:space="preserve"> 'Anx 2- 5th cp forecast'!T$40</f>
        <v>24.966984382307981</v>
      </c>
      <c r="U40" s="149">
        <f xml:space="preserve"> 'Anx 2- 5th cp forecast'!U$40</f>
        <v>0</v>
      </c>
      <c r="V40" s="288">
        <f>ROUND('Anx 2- 5th cp forecast'!V40,0)</f>
        <v>9846</v>
      </c>
      <c r="W40" s="148">
        <f xml:space="preserve"> 'Anx 2- 5th cp forecast'!W$40</f>
        <v>11.714538591486193</v>
      </c>
      <c r="X40" s="142">
        <f xml:space="preserve"> 'Anx 2- 5th cp forecast'!X$40</f>
        <v>26.324995310177378</v>
      </c>
      <c r="Y40" s="149">
        <f xml:space="preserve"> 'Anx 2- 5th cp forecast'!Y$40</f>
        <v>0</v>
      </c>
    </row>
    <row r="41" spans="1:29">
      <c r="A41" s="230" t="s">
        <v>136</v>
      </c>
      <c r="B41" s="288">
        <f>ROUND('Anx 2- 5th cp forecast'!B41,0)</f>
        <v>47</v>
      </c>
      <c r="C41" s="148">
        <f xml:space="preserve"> 'Anx 2- 5th cp forecast'!C$41</f>
        <v>0.39498320204222592</v>
      </c>
      <c r="D41" s="142">
        <f xml:space="preserve"> 'Anx 2- 5th cp forecast'!D$41</f>
        <v>0.11821959992690599</v>
      </c>
      <c r="E41" s="149">
        <f xml:space="preserve"> 'Anx 2- 5th cp forecast'!E$41</f>
        <v>0</v>
      </c>
      <c r="F41" s="288">
        <f>ROUND('Anx 2- 5th cp forecast'!F41,0)</f>
        <v>49</v>
      </c>
      <c r="G41" s="148">
        <f xml:space="preserve"> 'Anx 2- 5th cp forecast'!G$41</f>
        <v>0.41766761437122102</v>
      </c>
      <c r="H41" s="142">
        <f xml:space="preserve"> 'Anx 2- 5th cp forecast'!H$41</f>
        <v>0.12237483623659398</v>
      </c>
      <c r="I41" s="149">
        <f xml:space="preserve"> 'Anx 2- 5th cp forecast'!I$41</f>
        <v>0</v>
      </c>
      <c r="J41" s="288">
        <f>ROUND('Anx 2- 5th cp forecast'!J41,0)</f>
        <v>50</v>
      </c>
      <c r="K41" s="148">
        <f xml:space="preserve"> 'Anx 2- 5th cp forecast'!K$41</f>
        <v>0.44263458449701476</v>
      </c>
      <c r="L41" s="142">
        <f xml:space="preserve"> 'Anx 2- 5th cp forecast'!L$41</f>
        <v>0.12732600850260262</v>
      </c>
      <c r="M41" s="149">
        <f xml:space="preserve"> 'Anx 2- 5th cp forecast'!M$41</f>
        <v>0</v>
      </c>
      <c r="N41" s="288">
        <f>ROUND('Anx 2- 5th cp forecast'!N41,0)</f>
        <v>52</v>
      </c>
      <c r="O41" s="148">
        <f xml:space="preserve"> 'Anx 2- 5th cp forecast'!O$41</f>
        <v>0.47019574823244153</v>
      </c>
      <c r="P41" s="142">
        <f xml:space="preserve"> 'Anx 2- 5th cp forecast'!P$41</f>
        <v>0.133108271933356</v>
      </c>
      <c r="Q41" s="149">
        <f xml:space="preserve"> 'Anx 2- 5th cp forecast'!Q$41</f>
        <v>0</v>
      </c>
      <c r="R41" s="288">
        <f>ROUND('Anx 2- 5th cp forecast'!R41,0)</f>
        <v>54</v>
      </c>
      <c r="S41" s="148">
        <f xml:space="preserve"> 'Anx 2- 5th cp forecast'!S$41</f>
        <v>0.50071034393290703</v>
      </c>
      <c r="T41" s="142">
        <f xml:space="preserve"> 'Anx 2- 5th cp forecast'!T$41</f>
        <v>0.13976977380385161</v>
      </c>
      <c r="U41" s="149">
        <f xml:space="preserve"> 'Anx 2- 5th cp forecast'!U$41</f>
        <v>0</v>
      </c>
      <c r="V41" s="288">
        <f>ROUND('Anx 2- 5th cp forecast'!V41,0)</f>
        <v>57</v>
      </c>
      <c r="W41" s="148">
        <f xml:space="preserve"> 'Anx 2- 5th cp forecast'!W$41</f>
        <v>0.53459275558829356</v>
      </c>
      <c r="X41" s="142">
        <f xml:space="preserve"> 'Anx 2- 5th cp forecast'!X$41</f>
        <v>0.14737216892314225</v>
      </c>
      <c r="Y41" s="149">
        <f xml:space="preserve"> 'Anx 2- 5th cp forecast'!Y$41</f>
        <v>0</v>
      </c>
    </row>
    <row r="42" spans="1:29" s="130" customFormat="1" ht="13">
      <c r="A42" s="237" t="s">
        <v>44</v>
      </c>
      <c r="B42" s="282">
        <f>SUM(B43,B48)</f>
        <v>1311201</v>
      </c>
      <c r="C42" s="138">
        <f xml:space="preserve"> 'Anx 2- 5th cp forecast'!C$42</f>
        <v>7890.1919250000001</v>
      </c>
      <c r="D42" s="138">
        <f xml:space="preserve"> 'Anx 2- 5th cp forecast'!D$42</f>
        <v>0</v>
      </c>
      <c r="E42" s="144">
        <f xml:space="preserve"> 'Anx 2- 5th cp forecast'!E$42</f>
        <v>6959664.9719568733</v>
      </c>
      <c r="F42" s="282">
        <f>SUM(F43,F48)</f>
        <v>1314999</v>
      </c>
      <c r="G42" s="138">
        <f xml:space="preserve"> 'Anx 2- 5th cp forecast'!G$42</f>
        <v>8284.701521250001</v>
      </c>
      <c r="H42" s="138">
        <f xml:space="preserve"> 'Anx 2- 5th cp forecast'!H$42</f>
        <v>0</v>
      </c>
      <c r="I42" s="144">
        <f xml:space="preserve"> 'Anx 2- 5th cp forecast'!I$42</f>
        <v>7327944.6644871682</v>
      </c>
      <c r="J42" s="282">
        <f>SUM(J43,J48)</f>
        <v>1319004</v>
      </c>
      <c r="K42" s="138">
        <f xml:space="preserve"> 'Anx 2- 5th cp forecast'!K$42</f>
        <v>8698.9365973125005</v>
      </c>
      <c r="L42" s="138">
        <f xml:space="preserve"> 'Anx 2- 5th cp forecast'!L$42</f>
        <v>0</v>
      </c>
      <c r="M42" s="144">
        <f xml:space="preserve"> 'Anx 2- 5th cp forecast'!M$42</f>
        <v>7716726.6716404716</v>
      </c>
      <c r="N42" s="282">
        <f>SUM(N43,N48)</f>
        <v>1323228</v>
      </c>
      <c r="O42" s="138">
        <f xml:space="preserve"> 'Anx 2- 5th cp forecast'!O$42</f>
        <v>9133.883427178127</v>
      </c>
      <c r="P42" s="138">
        <f xml:space="preserve"> 'Anx 2- 5th cp forecast'!P$42</f>
        <v>0</v>
      </c>
      <c r="Q42" s="144">
        <f xml:space="preserve"> 'Anx 2- 5th cp forecast'!Q$42</f>
        <v>8127152.3675230034</v>
      </c>
      <c r="R42" s="282">
        <f>SUM(R43,R48)</f>
        <v>1327682</v>
      </c>
      <c r="S42" s="138">
        <f xml:space="preserve"> 'Anx 2- 5th cp forecast'!S$42</f>
        <v>9590.5775985370346</v>
      </c>
      <c r="T42" s="138">
        <f xml:space="preserve"> 'Anx 2- 5th cp forecast'!T$42</f>
        <v>0</v>
      </c>
      <c r="U42" s="144">
        <f xml:space="preserve"> 'Anx 2- 5th cp forecast'!U$42</f>
        <v>8560426.6671081632</v>
      </c>
      <c r="V42" s="282">
        <f>SUM(V43,V48)</f>
        <v>1332379</v>
      </c>
      <c r="W42" s="138">
        <f xml:space="preserve"> 'Anx 2- 5th cp forecast'!W$42</f>
        <v>10070.106478463886</v>
      </c>
      <c r="X42" s="138">
        <f xml:space="preserve"> 'Anx 2- 5th cp forecast'!X$42</f>
        <v>0</v>
      </c>
      <c r="Y42" s="144">
        <f xml:space="preserve"> 'Anx 2- 5th cp forecast'!Y$42</f>
        <v>9017821.5635883771</v>
      </c>
      <c r="Z42" s="134"/>
      <c r="AA42" s="134"/>
      <c r="AB42" s="134"/>
      <c r="AC42" s="134"/>
    </row>
    <row r="43" spans="1:29" s="130" customFormat="1" ht="13">
      <c r="A43" s="234" t="s">
        <v>137</v>
      </c>
      <c r="B43" s="282">
        <f>SUM(B44:B45)</f>
        <v>1310875</v>
      </c>
      <c r="C43" s="138">
        <f xml:space="preserve"> 'Anx 2- 5th cp forecast'!C$43</f>
        <v>7887.5846499339468</v>
      </c>
      <c r="D43" s="138">
        <f xml:space="preserve"> 'Anx 2- 5th cp forecast'!D$43</f>
        <v>0</v>
      </c>
      <c r="E43" s="144">
        <f xml:space="preserve"> 'Anx 2- 5th cp forecast'!E$43</f>
        <v>6956994.8315974921</v>
      </c>
      <c r="F43" s="282">
        <f>SUM(F44:F45)</f>
        <v>1314672</v>
      </c>
      <c r="G43" s="138">
        <f xml:space="preserve"> 'Anx 2- 5th cp forecast'!G$43</f>
        <v>8281.9638824306458</v>
      </c>
      <c r="H43" s="138">
        <f xml:space="preserve"> 'Anx 2- 5th cp forecast'!H$43</f>
        <v>0</v>
      </c>
      <c r="I43" s="144">
        <f xml:space="preserve"> 'Anx 2- 5th cp forecast'!I$43</f>
        <v>7325133.2301898571</v>
      </c>
      <c r="J43" s="282">
        <f>SUM(J44:J45)</f>
        <v>1318676</v>
      </c>
      <c r="K43" s="138">
        <f xml:space="preserve"> 'Anx 2- 5th cp forecast'!K$43</f>
        <v>8696.0620765521762</v>
      </c>
      <c r="L43" s="138">
        <f xml:space="preserve"> 'Anx 2- 5th cp forecast'!L$43</f>
        <v>0</v>
      </c>
      <c r="M43" s="144">
        <f xml:space="preserve"> 'Anx 2- 5th cp forecast'!M$43</f>
        <v>7713766.0775010576</v>
      </c>
      <c r="N43" s="282">
        <f>SUM(N44:N45)</f>
        <v>1322899</v>
      </c>
      <c r="O43" s="138">
        <f xml:space="preserve"> 'Anx 2- 5th cp forecast'!O$43</f>
        <v>9130.8651803797875</v>
      </c>
      <c r="P43" s="138">
        <f xml:space="preserve"> 'Anx 2- 5th cp forecast'!P$43</f>
        <v>0</v>
      </c>
      <c r="Q43" s="144">
        <f xml:space="preserve"> 'Anx 2- 5th cp forecast'!Q$43</f>
        <v>8124034.3097384982</v>
      </c>
      <c r="R43" s="282">
        <f>SUM(R44:R45)</f>
        <v>1327352</v>
      </c>
      <c r="S43" s="138">
        <f xml:space="preserve"> 'Anx 2- 5th cp forecast'!S$43</f>
        <v>9587.4084393987778</v>
      </c>
      <c r="T43" s="138">
        <f xml:space="preserve"> 'Anx 2- 5th cp forecast'!T$43</f>
        <v>0</v>
      </c>
      <c r="U43" s="144">
        <f xml:space="preserve"> 'Anx 2- 5th cp forecast'!U$43</f>
        <v>8557142.3795987125</v>
      </c>
      <c r="V43" s="282">
        <f>SUM(V44:V45)</f>
        <v>1332047</v>
      </c>
      <c r="W43" s="138">
        <f xml:space="preserve"> 'Anx 2- 5th cp forecast'!W$43</f>
        <v>10066.778861368717</v>
      </c>
      <c r="X43" s="138">
        <f xml:space="preserve"> 'Anx 2- 5th cp forecast'!X$43</f>
        <v>0</v>
      </c>
      <c r="Y43" s="144">
        <f xml:space="preserve"> 'Anx 2- 5th cp forecast'!Y$43</f>
        <v>9014361.7922620773</v>
      </c>
      <c r="Z43" s="134"/>
      <c r="AA43" s="134"/>
      <c r="AB43" s="134"/>
      <c r="AC43" s="134">
        <v>0.99961634067586014</v>
      </c>
    </row>
    <row r="44" spans="1:29" ht="13">
      <c r="A44" s="230" t="s">
        <v>138</v>
      </c>
      <c r="B44" s="285">
        <f>ROUND('Anx 2- 5th cp forecast'!B44,0)</f>
        <v>0</v>
      </c>
      <c r="C44" s="141">
        <f xml:space="preserve"> 'Anx 2- 5th cp forecast'!C$44</f>
        <v>0</v>
      </c>
      <c r="D44" s="141">
        <f xml:space="preserve"> 'Anx 2- 5th cp forecast'!D$44</f>
        <v>0</v>
      </c>
      <c r="E44" s="145">
        <f xml:space="preserve"> 'Anx 2- 5th cp forecast'!E$44</f>
        <v>0</v>
      </c>
      <c r="F44" s="285">
        <f>ROUND('Anx 2- 5th cp forecast'!F44,0)</f>
        <v>0</v>
      </c>
      <c r="G44" s="141">
        <f xml:space="preserve"> 'Anx 2- 5th cp forecast'!G$44</f>
        <v>0</v>
      </c>
      <c r="H44" s="141">
        <f xml:space="preserve"> 'Anx 2- 5th cp forecast'!H$44</f>
        <v>0</v>
      </c>
      <c r="I44" s="145">
        <f xml:space="preserve"> 'Anx 2- 5th cp forecast'!I$44</f>
        <v>0</v>
      </c>
      <c r="J44" s="285">
        <f>ROUND('Anx 2- 5th cp forecast'!J44,0)</f>
        <v>0</v>
      </c>
      <c r="K44" s="141">
        <f xml:space="preserve"> 'Anx 2- 5th cp forecast'!K$44</f>
        <v>0</v>
      </c>
      <c r="L44" s="141">
        <f xml:space="preserve"> 'Anx 2- 5th cp forecast'!L$44</f>
        <v>0</v>
      </c>
      <c r="M44" s="145">
        <f xml:space="preserve"> 'Anx 2- 5th cp forecast'!M$44</f>
        <v>0</v>
      </c>
      <c r="N44" s="285">
        <f>ROUND('Anx 2- 5th cp forecast'!N44,0)</f>
        <v>0</v>
      </c>
      <c r="O44" s="141">
        <f xml:space="preserve"> 'Anx 2- 5th cp forecast'!O$44</f>
        <v>0</v>
      </c>
      <c r="P44" s="141">
        <f xml:space="preserve"> 'Anx 2- 5th cp forecast'!P$44</f>
        <v>0</v>
      </c>
      <c r="Q44" s="145">
        <f xml:space="preserve"> 'Anx 2- 5th cp forecast'!Q$44</f>
        <v>0</v>
      </c>
      <c r="R44" s="285">
        <f>ROUND('Anx 2- 5th cp forecast'!R44,0)</f>
        <v>0</v>
      </c>
      <c r="S44" s="141">
        <f xml:space="preserve"> 'Anx 2- 5th cp forecast'!S$44</f>
        <v>0</v>
      </c>
      <c r="T44" s="141">
        <f xml:space="preserve"> 'Anx 2- 5th cp forecast'!T$44</f>
        <v>0</v>
      </c>
      <c r="U44" s="145">
        <f xml:space="preserve"> 'Anx 2- 5th cp forecast'!U$44</f>
        <v>0</v>
      </c>
      <c r="V44" s="285">
        <f>ROUND('Anx 2- 5th cp forecast'!V44,0)</f>
        <v>0</v>
      </c>
      <c r="W44" s="141">
        <f xml:space="preserve"> 'Anx 2- 5th cp forecast'!W$44</f>
        <v>0</v>
      </c>
      <c r="X44" s="141">
        <f xml:space="preserve"> 'Anx 2- 5th cp forecast'!X$44</f>
        <v>0</v>
      </c>
      <c r="Y44" s="145">
        <f xml:space="preserve"> 'Anx 2- 5th cp forecast'!Y$44</f>
        <v>0</v>
      </c>
      <c r="AB44" s="134"/>
      <c r="AC44" s="133">
        <v>0</v>
      </c>
    </row>
    <row r="45" spans="1:29" ht="13">
      <c r="A45" s="230" t="s">
        <v>139</v>
      </c>
      <c r="B45" s="285">
        <f>ROUND('Anx 2- 5th cp forecast'!B45,0)</f>
        <v>1310875</v>
      </c>
      <c r="C45" s="141">
        <f xml:space="preserve"> 'Anx 2- 5th cp forecast'!C$45</f>
        <v>7887.5846499339468</v>
      </c>
      <c r="D45" s="141">
        <f xml:space="preserve"> 'Anx 2- 5th cp forecast'!D$45</f>
        <v>0</v>
      </c>
      <c r="E45" s="145">
        <f xml:space="preserve"> 'Anx 2- 5th cp forecast'!E$45</f>
        <v>6956994.8315974921</v>
      </c>
      <c r="F45" s="285">
        <f>ROUND('Anx 2- 5th cp forecast'!F45,0)</f>
        <v>1314672</v>
      </c>
      <c r="G45" s="141">
        <f xml:space="preserve"> 'Anx 2- 5th cp forecast'!G$45</f>
        <v>8281.9638824306458</v>
      </c>
      <c r="H45" s="141">
        <f xml:space="preserve"> 'Anx 2- 5th cp forecast'!H$45</f>
        <v>0</v>
      </c>
      <c r="I45" s="145">
        <f xml:space="preserve"> 'Anx 2- 5th cp forecast'!I$45</f>
        <v>7325133.2301898571</v>
      </c>
      <c r="J45" s="285">
        <f>ROUND('Anx 2- 5th cp forecast'!J45,0)</f>
        <v>1318676</v>
      </c>
      <c r="K45" s="141">
        <f xml:space="preserve"> 'Anx 2- 5th cp forecast'!K$45</f>
        <v>8696.0620765521762</v>
      </c>
      <c r="L45" s="141">
        <f xml:space="preserve"> 'Anx 2- 5th cp forecast'!L$45</f>
        <v>0</v>
      </c>
      <c r="M45" s="145">
        <f xml:space="preserve"> 'Anx 2- 5th cp forecast'!M$45</f>
        <v>7713766.0775010576</v>
      </c>
      <c r="N45" s="285">
        <f>ROUND('Anx 2- 5th cp forecast'!N45,0)+1</f>
        <v>1322899</v>
      </c>
      <c r="O45" s="141">
        <f xml:space="preserve"> 'Anx 2- 5th cp forecast'!O$45</f>
        <v>9130.8651803797875</v>
      </c>
      <c r="P45" s="141">
        <f xml:space="preserve"> 'Anx 2- 5th cp forecast'!P$45</f>
        <v>0</v>
      </c>
      <c r="Q45" s="145">
        <f xml:space="preserve"> 'Anx 2- 5th cp forecast'!Q$45</f>
        <v>8124034.3097384982</v>
      </c>
      <c r="R45" s="346">
        <f>ROUND('Anx 2- 5th cp forecast'!R45,0)+1</f>
        <v>1327352</v>
      </c>
      <c r="S45" s="141">
        <f xml:space="preserve"> 'Anx 2- 5th cp forecast'!S$45</f>
        <v>9587.4084393987778</v>
      </c>
      <c r="T45" s="141">
        <f xml:space="preserve"> 'Anx 2- 5th cp forecast'!T$45</f>
        <v>0</v>
      </c>
      <c r="U45" s="145">
        <f xml:space="preserve"> 'Anx 2- 5th cp forecast'!U$45</f>
        <v>8557142.3795987125</v>
      </c>
      <c r="V45" s="285">
        <f>ROUND('Anx 2- 5th cp forecast'!V45,0)</f>
        <v>1332047</v>
      </c>
      <c r="W45" s="141">
        <f xml:space="preserve"> 'Anx 2- 5th cp forecast'!W$45</f>
        <v>10066.778861368717</v>
      </c>
      <c r="X45" s="141">
        <f xml:space="preserve"> 'Anx 2- 5th cp forecast'!X$45</f>
        <v>0</v>
      </c>
      <c r="Y45" s="145">
        <f xml:space="preserve"> 'Anx 2- 5th cp forecast'!Y$45</f>
        <v>9014361.7922620773</v>
      </c>
      <c r="AB45" s="134"/>
      <c r="AC45" s="133">
        <v>1</v>
      </c>
    </row>
    <row r="46" spans="1:29" ht="13">
      <c r="A46" s="233" t="s">
        <v>140</v>
      </c>
      <c r="B46" s="285">
        <f>ROUND('Anx 2- 5th cp forecast'!B46,0)</f>
        <v>1310875</v>
      </c>
      <c r="C46" s="141">
        <f xml:space="preserve"> 'Anx 2- 5th cp forecast'!C$46</f>
        <v>7887.5846499339468</v>
      </c>
      <c r="D46" s="141">
        <f xml:space="preserve"> 'Anx 2- 5th cp forecast'!D$46</f>
        <v>0</v>
      </c>
      <c r="E46" s="145">
        <f xml:space="preserve"> 'Anx 2- 5th cp forecast'!E$46</f>
        <v>6956994.8315974921</v>
      </c>
      <c r="F46" s="285">
        <f>ROUND('Anx 2- 5th cp forecast'!F46,0)</f>
        <v>1314672</v>
      </c>
      <c r="G46" s="141">
        <f xml:space="preserve"> 'Anx 2- 5th cp forecast'!G$46</f>
        <v>8281.9638824306458</v>
      </c>
      <c r="H46" s="141">
        <f xml:space="preserve"> 'Anx 2- 5th cp forecast'!H$46</f>
        <v>0</v>
      </c>
      <c r="I46" s="145">
        <f xml:space="preserve"> 'Anx 2- 5th cp forecast'!I$46</f>
        <v>7325133.2301898571</v>
      </c>
      <c r="J46" s="285">
        <f>ROUND('Anx 2- 5th cp forecast'!J46,0)</f>
        <v>1318676</v>
      </c>
      <c r="K46" s="141">
        <f xml:space="preserve"> 'Anx 2- 5th cp forecast'!K$46</f>
        <v>8696.0620765521762</v>
      </c>
      <c r="L46" s="141">
        <f xml:space="preserve"> 'Anx 2- 5th cp forecast'!L$46</f>
        <v>0</v>
      </c>
      <c r="M46" s="145">
        <f xml:space="preserve"> 'Anx 2- 5th cp forecast'!M$46</f>
        <v>7713766.0775010576</v>
      </c>
      <c r="N46" s="285">
        <f>ROUND('Anx 2- 5th cp forecast'!N46,0)</f>
        <v>1322898</v>
      </c>
      <c r="O46" s="141">
        <f xml:space="preserve"> 'Anx 2- 5th cp forecast'!O$46</f>
        <v>9130.8651803797875</v>
      </c>
      <c r="P46" s="141">
        <f xml:space="preserve"> 'Anx 2- 5th cp forecast'!P$46</f>
        <v>0</v>
      </c>
      <c r="Q46" s="145">
        <f xml:space="preserve"> 'Anx 2- 5th cp forecast'!Q$46</f>
        <v>8124034.3097384982</v>
      </c>
      <c r="R46" s="285">
        <f>ROUND('Anx 2- 5th cp forecast'!R46,0)</f>
        <v>1327351</v>
      </c>
      <c r="S46" s="141">
        <f xml:space="preserve"> 'Anx 2- 5th cp forecast'!S$46</f>
        <v>9587.4084393987778</v>
      </c>
      <c r="T46" s="141">
        <f xml:space="preserve"> 'Anx 2- 5th cp forecast'!T$46</f>
        <v>0</v>
      </c>
      <c r="U46" s="145">
        <f xml:space="preserve"> 'Anx 2- 5th cp forecast'!U$46</f>
        <v>8557142.3795987125</v>
      </c>
      <c r="V46" s="285">
        <f>ROUND('Anx 2- 5th cp forecast'!V46,0)</f>
        <v>1332047</v>
      </c>
      <c r="W46" s="141">
        <f xml:space="preserve"> 'Anx 2- 5th cp forecast'!W$46</f>
        <v>10066.778861368717</v>
      </c>
      <c r="X46" s="141">
        <f xml:space="preserve"> 'Anx 2- 5th cp forecast'!X$46</f>
        <v>0</v>
      </c>
      <c r="Y46" s="145">
        <f xml:space="preserve"> 'Anx 2- 5th cp forecast'!Y$46</f>
        <v>9014361.7922620773</v>
      </c>
      <c r="AB46" s="134"/>
      <c r="AC46" s="133">
        <v>1</v>
      </c>
    </row>
    <row r="47" spans="1:29" ht="13">
      <c r="A47" s="233" t="s">
        <v>141</v>
      </c>
      <c r="B47" s="285">
        <f>ROUND('Anx 2- 5th cp forecast'!B47,0)</f>
        <v>0</v>
      </c>
      <c r="C47" s="141">
        <f xml:space="preserve"> 'Anx 2- 5th cp forecast'!C$47</f>
        <v>0</v>
      </c>
      <c r="D47" s="141">
        <f xml:space="preserve"> 'Anx 2- 5th cp forecast'!D$47</f>
        <v>0</v>
      </c>
      <c r="E47" s="145">
        <f xml:space="preserve"> 'Anx 2- 5th cp forecast'!E$47</f>
        <v>0</v>
      </c>
      <c r="F47" s="285">
        <f>ROUND('Anx 2- 5th cp forecast'!F47,0)</f>
        <v>0</v>
      </c>
      <c r="G47" s="141">
        <f xml:space="preserve"> 'Anx 2- 5th cp forecast'!G$47</f>
        <v>0</v>
      </c>
      <c r="H47" s="141">
        <f xml:space="preserve"> 'Anx 2- 5th cp forecast'!H$47</f>
        <v>0</v>
      </c>
      <c r="I47" s="145">
        <f xml:space="preserve"> 'Anx 2- 5th cp forecast'!I$47</f>
        <v>0</v>
      </c>
      <c r="J47" s="285">
        <f>ROUND('Anx 2- 5th cp forecast'!J47,0)</f>
        <v>0</v>
      </c>
      <c r="K47" s="141">
        <f xml:space="preserve"> 'Anx 2- 5th cp forecast'!K$47</f>
        <v>0</v>
      </c>
      <c r="L47" s="141">
        <f xml:space="preserve"> 'Anx 2- 5th cp forecast'!L$47</f>
        <v>0</v>
      </c>
      <c r="M47" s="145">
        <f xml:space="preserve"> 'Anx 2- 5th cp forecast'!M$47</f>
        <v>0</v>
      </c>
      <c r="N47" s="285">
        <f>ROUND('Anx 2- 5th cp forecast'!N47,0)</f>
        <v>0</v>
      </c>
      <c r="O47" s="141">
        <f xml:space="preserve"> 'Anx 2- 5th cp forecast'!O$47</f>
        <v>0</v>
      </c>
      <c r="P47" s="141">
        <f xml:space="preserve"> 'Anx 2- 5th cp forecast'!P$47</f>
        <v>0</v>
      </c>
      <c r="Q47" s="145">
        <f xml:space="preserve"> 'Anx 2- 5th cp forecast'!Q$47</f>
        <v>0</v>
      </c>
      <c r="R47" s="285">
        <f>ROUND('Anx 2- 5th cp forecast'!R47,0)</f>
        <v>0</v>
      </c>
      <c r="S47" s="141">
        <f xml:space="preserve"> 'Anx 2- 5th cp forecast'!S$47</f>
        <v>0</v>
      </c>
      <c r="T47" s="141">
        <f xml:space="preserve"> 'Anx 2- 5th cp forecast'!T$47</f>
        <v>0</v>
      </c>
      <c r="U47" s="145">
        <f xml:space="preserve"> 'Anx 2- 5th cp forecast'!U$47</f>
        <v>0</v>
      </c>
      <c r="V47" s="285">
        <f>ROUND('Anx 2- 5th cp forecast'!V47,0)</f>
        <v>0</v>
      </c>
      <c r="W47" s="141">
        <f xml:space="preserve"> 'Anx 2- 5th cp forecast'!W$47</f>
        <v>0</v>
      </c>
      <c r="X47" s="141">
        <f xml:space="preserve"> 'Anx 2- 5th cp forecast'!X$47</f>
        <v>0</v>
      </c>
      <c r="Y47" s="145">
        <f xml:space="preserve"> 'Anx 2- 5th cp forecast'!Y$47</f>
        <v>0</v>
      </c>
      <c r="AB47" s="134"/>
      <c r="AC47" s="133">
        <v>0</v>
      </c>
    </row>
    <row r="48" spans="1:29" s="130" customFormat="1" ht="13">
      <c r="A48" s="234" t="s">
        <v>142</v>
      </c>
      <c r="B48" s="282">
        <f>SUM(B49)</f>
        <v>326</v>
      </c>
      <c r="C48" s="138">
        <f xml:space="preserve"> 'Anx 2- 5th cp forecast'!C$48</f>
        <v>2.6072750660528312</v>
      </c>
      <c r="D48" s="138">
        <f xml:space="preserve"> 'Anx 2- 5th cp forecast'!D$48</f>
        <v>0</v>
      </c>
      <c r="E48" s="144">
        <f xml:space="preserve"> 'Anx 2- 5th cp forecast'!E$48</f>
        <v>2670.1403593805612</v>
      </c>
      <c r="F48" s="282">
        <f>SUM(F49)</f>
        <v>327</v>
      </c>
      <c r="G48" s="138">
        <f xml:space="preserve"> 'Anx 2- 5th cp forecast'!G$48</f>
        <v>2.7376388193554733</v>
      </c>
      <c r="H48" s="138">
        <f xml:space="preserve"> 'Anx 2- 5th cp forecast'!H$48</f>
        <v>0</v>
      </c>
      <c r="I48" s="144">
        <f xml:space="preserve"> 'Anx 2- 5th cp forecast'!I$48</f>
        <v>2811.4342973111557</v>
      </c>
      <c r="J48" s="282">
        <f>SUM(J49)</f>
        <v>328</v>
      </c>
      <c r="K48" s="138">
        <f xml:space="preserve"> 'Anx 2- 5th cp forecast'!K$48</f>
        <v>2.8745207603232465</v>
      </c>
      <c r="L48" s="138">
        <f xml:space="preserve"> 'Anx 2- 5th cp forecast'!L$48</f>
        <v>0</v>
      </c>
      <c r="M48" s="144">
        <f xml:space="preserve"> 'Anx 2- 5th cp forecast'!M$48</f>
        <v>2960.5941394133151</v>
      </c>
      <c r="N48" s="282">
        <f>SUM(N49)</f>
        <v>329</v>
      </c>
      <c r="O48" s="138">
        <f xml:space="preserve"> 'Anx 2- 5th cp forecast'!O$48</f>
        <v>3.0182467983394092</v>
      </c>
      <c r="P48" s="138">
        <f xml:space="preserve"> 'Anx 2- 5th cp forecast'!P$48</f>
        <v>0</v>
      </c>
      <c r="Q48" s="144">
        <f xml:space="preserve"> 'Anx 2- 5th cp forecast'!Q$48</f>
        <v>3118.057784505223</v>
      </c>
      <c r="R48" s="282">
        <f>SUM(R49)</f>
        <v>330</v>
      </c>
      <c r="S48" s="138">
        <f xml:space="preserve"> 'Anx 2- 5th cp forecast'!S$48</f>
        <v>3.1691591382563802</v>
      </c>
      <c r="T48" s="138">
        <f xml:space="preserve"> 'Anx 2- 5th cp forecast'!T$48</f>
        <v>0</v>
      </c>
      <c r="U48" s="144">
        <f xml:space="preserve"> 'Anx 2- 5th cp forecast'!U$48</f>
        <v>3284.2875094512196</v>
      </c>
      <c r="V48" s="282">
        <f>SUM(V49)</f>
        <v>332</v>
      </c>
      <c r="W48" s="138">
        <f xml:space="preserve"> 'Anx 2- 5th cp forecast'!W$48</f>
        <v>3.3276170951691992</v>
      </c>
      <c r="X48" s="138">
        <f xml:space="preserve"> 'Anx 2- 5th cp forecast'!X$48</f>
        <v>0</v>
      </c>
      <c r="Y48" s="144">
        <f xml:space="preserve"> 'Anx 2- 5th cp forecast'!Y$48</f>
        <v>3459.7713262998222</v>
      </c>
      <c r="Z48" s="134"/>
      <c r="AA48" s="134"/>
      <c r="AB48" s="133"/>
      <c r="AC48" s="134">
        <v>3.8365932413982117E-4</v>
      </c>
    </row>
    <row r="49" spans="1:29" ht="13">
      <c r="A49" s="230" t="s">
        <v>143</v>
      </c>
      <c r="B49" s="285">
        <f>ROUND('Anx 2- 5th cp forecast'!B49,0)</f>
        <v>326</v>
      </c>
      <c r="C49" s="141">
        <f xml:space="preserve"> 'Anx 2- 5th cp forecast'!C$49</f>
        <v>2.6072750660528312</v>
      </c>
      <c r="D49" s="141">
        <f xml:space="preserve"> 'Anx 2- 5th cp forecast'!D$49</f>
        <v>0</v>
      </c>
      <c r="E49" s="145">
        <f xml:space="preserve"> 'Anx 2- 5th cp forecast'!E$49</f>
        <v>2670.1403593805612</v>
      </c>
      <c r="F49" s="285">
        <f>ROUND('Anx 2- 5th cp forecast'!F49,0)</f>
        <v>327</v>
      </c>
      <c r="G49" s="141">
        <f xml:space="preserve"> 'Anx 2- 5th cp forecast'!G$49</f>
        <v>2.7376388193554733</v>
      </c>
      <c r="H49" s="141">
        <f xml:space="preserve"> 'Anx 2- 5th cp forecast'!H$49</f>
        <v>0</v>
      </c>
      <c r="I49" s="145">
        <f xml:space="preserve"> 'Anx 2- 5th cp forecast'!I$49</f>
        <v>2811.4342973111557</v>
      </c>
      <c r="J49" s="285">
        <f>ROUND('Anx 2- 5th cp forecast'!J49,0)</f>
        <v>328</v>
      </c>
      <c r="K49" s="141">
        <f xml:space="preserve"> 'Anx 2- 5th cp forecast'!K$49</f>
        <v>2.8745207603232465</v>
      </c>
      <c r="L49" s="141">
        <f xml:space="preserve"> 'Anx 2- 5th cp forecast'!L$49</f>
        <v>0</v>
      </c>
      <c r="M49" s="145">
        <f xml:space="preserve"> 'Anx 2- 5th cp forecast'!M$49</f>
        <v>2960.5941394133151</v>
      </c>
      <c r="N49" s="285">
        <f>ROUND('Anx 2- 5th cp forecast'!N49,0)</f>
        <v>329</v>
      </c>
      <c r="O49" s="141">
        <f xml:space="preserve"> 'Anx 2- 5th cp forecast'!O$49</f>
        <v>3.0182467983394092</v>
      </c>
      <c r="P49" s="141">
        <f xml:space="preserve"> 'Anx 2- 5th cp forecast'!P$49</f>
        <v>0</v>
      </c>
      <c r="Q49" s="145">
        <f xml:space="preserve"> 'Anx 2- 5th cp forecast'!Q$49</f>
        <v>3118.057784505223</v>
      </c>
      <c r="R49" s="285">
        <f>ROUND('Anx 2- 5th cp forecast'!R49,0)</f>
        <v>330</v>
      </c>
      <c r="S49" s="141">
        <f xml:space="preserve"> 'Anx 2- 5th cp forecast'!S$49</f>
        <v>3.1691591382563802</v>
      </c>
      <c r="T49" s="141">
        <f xml:space="preserve"> 'Anx 2- 5th cp forecast'!T$49</f>
        <v>0</v>
      </c>
      <c r="U49" s="145">
        <f xml:space="preserve"> 'Anx 2- 5th cp forecast'!U$49</f>
        <v>3284.2875094512196</v>
      </c>
      <c r="V49" s="285">
        <f>ROUND('Anx 2- 5th cp forecast'!V49,0)</f>
        <v>332</v>
      </c>
      <c r="W49" s="141">
        <f xml:space="preserve"> 'Anx 2- 5th cp forecast'!W$49</f>
        <v>3.3276170951691992</v>
      </c>
      <c r="X49" s="141">
        <f xml:space="preserve"> 'Anx 2- 5th cp forecast'!X$49</f>
        <v>0</v>
      </c>
      <c r="Y49" s="145">
        <f xml:space="preserve"> 'Anx 2- 5th cp forecast'!Y$49</f>
        <v>3459.7713262998222</v>
      </c>
      <c r="AB49" s="134"/>
      <c r="AC49" s="133">
        <v>1</v>
      </c>
    </row>
    <row r="50" spans="1:29" s="130" customFormat="1" ht="13">
      <c r="A50" s="237" t="s">
        <v>45</v>
      </c>
      <c r="B50" s="282">
        <f>SUM(B51,B55)</f>
        <v>87340</v>
      </c>
      <c r="C50" s="138">
        <f xml:space="preserve"> 'Anx 2- 5th cp forecast'!C$50</f>
        <v>370.46030544132486</v>
      </c>
      <c r="D50" s="138">
        <f xml:space="preserve"> 'Anx 2- 5th cp forecast'!D$50</f>
        <v>208.28008790590843</v>
      </c>
      <c r="E50" s="144">
        <f xml:space="preserve"> 'Anx 2- 5th cp forecast'!E$50</f>
        <v>0</v>
      </c>
      <c r="F50" s="282">
        <f>SUM(F51,F55)</f>
        <v>89601</v>
      </c>
      <c r="G50" s="138">
        <f xml:space="preserve"> 'Anx 2- 5th cp forecast'!G$50</f>
        <v>379.76135417715977</v>
      </c>
      <c r="H50" s="138">
        <f xml:space="preserve"> 'Anx 2- 5th cp forecast'!H$50</f>
        <v>214.23948482385285</v>
      </c>
      <c r="I50" s="144">
        <f xml:space="preserve"> 'Anx 2- 5th cp forecast'!I$50</f>
        <v>0</v>
      </c>
      <c r="J50" s="282">
        <f>SUM(J51,J55)</f>
        <v>91932</v>
      </c>
      <c r="K50" s="138">
        <f xml:space="preserve"> 'Anx 2- 5th cp forecast'!K$50</f>
        <v>389.32582124589351</v>
      </c>
      <c r="L50" s="138">
        <f xml:space="preserve"> 'Anx 2- 5th cp forecast'!L$50</f>
        <v>220.47357973879954</v>
      </c>
      <c r="M50" s="144">
        <f xml:space="preserve"> 'Anx 2- 5th cp forecast'!M$50</f>
        <v>0</v>
      </c>
      <c r="N50" s="282">
        <f>SUM(N51,N55)</f>
        <v>94336</v>
      </c>
      <c r="O50" s="138">
        <f xml:space="preserve"> 'Anx 2- 5th cp forecast'!O$50</f>
        <v>399.16234211979287</v>
      </c>
      <c r="P50" s="138">
        <f xml:space="preserve"> 'Anx 2- 5th cp forecast'!P$50</f>
        <v>226.99787935915748</v>
      </c>
      <c r="Q50" s="144">
        <f xml:space="preserve"> 'Anx 2- 5th cp forecast'!Q$50</f>
        <v>0</v>
      </c>
      <c r="R50" s="282">
        <f>SUM(R51,R55)</f>
        <v>96811</v>
      </c>
      <c r="S50" s="138">
        <f xml:space="preserve"> 'Anx 2- 5th cp forecast'!S$50</f>
        <v>409.27987804568119</v>
      </c>
      <c r="T50" s="138">
        <f xml:space="preserve"> 'Anx 2- 5th cp forecast'!T$50</f>
        <v>233.82896616939905</v>
      </c>
      <c r="U50" s="144">
        <f xml:space="preserve"> 'Anx 2- 5th cp forecast'!U$50</f>
        <v>0</v>
      </c>
      <c r="V50" s="282">
        <f>SUM(V51,V55)</f>
        <v>99364</v>
      </c>
      <c r="W50" s="138">
        <f xml:space="preserve"> 'Anx 2- 5th cp forecast'!W$50</f>
        <v>419.68772972975182</v>
      </c>
      <c r="X50" s="138">
        <f xml:space="preserve"> 'Anx 2- 5th cp forecast'!X$50</f>
        <v>240.98458172566757</v>
      </c>
      <c r="Y50" s="144">
        <f xml:space="preserve"> 'Anx 2- 5th cp forecast'!Y$50</f>
        <v>0</v>
      </c>
      <c r="Z50" s="134"/>
      <c r="AA50" s="134"/>
      <c r="AB50" s="134"/>
      <c r="AC50" s="134"/>
    </row>
    <row r="51" spans="1:29" s="130" customFormat="1" ht="13">
      <c r="A51" s="234" t="s">
        <v>148</v>
      </c>
      <c r="B51" s="282">
        <f>SUM(B52:B54)</f>
        <v>51366</v>
      </c>
      <c r="C51" s="138">
        <f xml:space="preserve"> 'Anx 2- 5th cp forecast'!C$51</f>
        <v>132.13661311761658</v>
      </c>
      <c r="D51" s="138">
        <f xml:space="preserve"> 'Anx 2- 5th cp forecast'!D$51</f>
        <v>208.28008790590843</v>
      </c>
      <c r="E51" s="144">
        <f xml:space="preserve"> 'Anx 2- 5th cp forecast'!E$51</f>
        <v>0</v>
      </c>
      <c r="F51" s="282">
        <f>SUM(F52:F54)</f>
        <v>52696</v>
      </c>
      <c r="G51" s="138">
        <f xml:space="preserve"> 'Anx 2- 5th cp forecast'!G$51</f>
        <v>135.45413205377091</v>
      </c>
      <c r="H51" s="138">
        <f xml:space="preserve"> 'Anx 2- 5th cp forecast'!H$51</f>
        <v>214.23948482385285</v>
      </c>
      <c r="I51" s="144">
        <f xml:space="preserve"> 'Anx 2- 5th cp forecast'!I$51</f>
        <v>0</v>
      </c>
      <c r="J51" s="282">
        <f>SUM(J52:J54)</f>
        <v>54067</v>
      </c>
      <c r="K51" s="138">
        <f xml:space="preserve"> 'Anx 2- 5th cp forecast'!K$51</f>
        <v>138.86560763205691</v>
      </c>
      <c r="L51" s="138">
        <f xml:space="preserve"> 'Anx 2- 5th cp forecast'!L$51</f>
        <v>220.47357973879954</v>
      </c>
      <c r="M51" s="144">
        <f xml:space="preserve"> 'Anx 2- 5th cp forecast'!M$51</f>
        <v>0</v>
      </c>
      <c r="N51" s="282">
        <f>SUM(N52:N54)</f>
        <v>55481</v>
      </c>
      <c r="O51" s="138">
        <f xml:space="preserve"> 'Anx 2- 5th cp forecast'!O$51</f>
        <v>142.37411997210211</v>
      </c>
      <c r="P51" s="138">
        <f xml:space="preserve"> 'Anx 2- 5th cp forecast'!P$51</f>
        <v>226.99787935915748</v>
      </c>
      <c r="Q51" s="144">
        <f xml:space="preserve"> 'Anx 2- 5th cp forecast'!Q$51</f>
        <v>0</v>
      </c>
      <c r="R51" s="282">
        <f>SUM(R52:R54)</f>
        <v>56936</v>
      </c>
      <c r="S51" s="138">
        <f xml:space="preserve"> 'Anx 2- 5th cp forecast'!S$51</f>
        <v>145.98286539153392</v>
      </c>
      <c r="T51" s="138">
        <f xml:space="preserve"> 'Anx 2- 5th cp forecast'!T$51</f>
        <v>233.82896616939905</v>
      </c>
      <c r="U51" s="144">
        <f xml:space="preserve"> 'Anx 2- 5th cp forecast'!U$51</f>
        <v>0</v>
      </c>
      <c r="V51" s="282">
        <f>SUM(V52:V54)</f>
        <v>58437</v>
      </c>
      <c r="W51" s="138">
        <f xml:space="preserve"> 'Anx 2- 5th cp forecast'!W$51</f>
        <v>149.69516128710967</v>
      </c>
      <c r="X51" s="138">
        <f xml:space="preserve"> 'Anx 2- 5th cp forecast'!X$51</f>
        <v>240.98458172566757</v>
      </c>
      <c r="Y51" s="144">
        <f xml:space="preserve"> 'Anx 2- 5th cp forecast'!Y$51</f>
        <v>0</v>
      </c>
      <c r="Z51" s="134"/>
      <c r="AA51" s="134"/>
      <c r="AB51" s="134"/>
      <c r="AC51" s="134">
        <v>0</v>
      </c>
    </row>
    <row r="52" spans="1:29">
      <c r="A52" s="230" t="s">
        <v>149</v>
      </c>
      <c r="B52" s="285">
        <f>ROUND('Anx 2- 5th cp forecast'!B52,0)</f>
        <v>38167</v>
      </c>
      <c r="C52" s="141">
        <f xml:space="preserve"> 'Anx 2- 5th cp forecast'!C$52</f>
        <v>81.620474962069522</v>
      </c>
      <c r="D52" s="141">
        <f xml:space="preserve"> 'Anx 2- 5th cp forecast'!D$52</f>
        <v>137.57926910893988</v>
      </c>
      <c r="E52" s="145">
        <f xml:space="preserve"> 'Anx 2- 5th cp forecast'!E$52</f>
        <v>0</v>
      </c>
      <c r="F52" s="285">
        <f>ROUND('Anx 2- 5th cp forecast'!F52,0)</f>
        <v>39155</v>
      </c>
      <c r="G52" s="141">
        <f xml:space="preserve"> 'Anx 2- 5th cp forecast'!G$52</f>
        <v>83.669698601724591</v>
      </c>
      <c r="H52" s="141">
        <f xml:space="preserve"> 'Anx 2- 5th cp forecast'!H$52</f>
        <v>141.51574465273384</v>
      </c>
      <c r="I52" s="145">
        <f xml:space="preserve"> 'Anx 2- 5th cp forecast'!I$52</f>
        <v>0</v>
      </c>
      <c r="J52" s="285">
        <f>ROUND('Anx 2- 5th cp forecast'!J52,0)</f>
        <v>40174</v>
      </c>
      <c r="K52" s="141">
        <f xml:space="preserve"> 'Anx 2- 5th cp forecast'!K$52</f>
        <v>85.776959038113674</v>
      </c>
      <c r="L52" s="141">
        <f xml:space="preserve"> 'Anx 2- 5th cp forecast'!L$52</f>
        <v>145.63367176990303</v>
      </c>
      <c r="M52" s="145">
        <f xml:space="preserve"> 'Anx 2- 5th cp forecast'!M$52</f>
        <v>0</v>
      </c>
      <c r="N52" s="285">
        <f>ROUND('Anx 2- 5th cp forecast'!N52,0)</f>
        <v>41224</v>
      </c>
      <c r="O52" s="141">
        <f xml:space="preserve"> 'Anx 2- 5th cp forecast'!O$52</f>
        <v>87.944158853882158</v>
      </c>
      <c r="P52" s="141">
        <f xml:space="preserve"> 'Anx 2- 5th cp forecast'!P$52</f>
        <v>149.94329340604369</v>
      </c>
      <c r="Q52" s="145">
        <f xml:space="preserve"> 'Anx 2- 5th cp forecast'!Q$52</f>
        <v>0</v>
      </c>
      <c r="R52" s="285">
        <f>ROUND('Anx 2- 5th cp forecast'!R52,0)</f>
        <v>42306</v>
      </c>
      <c r="S52" s="141">
        <f xml:space="preserve"> 'Anx 2- 5th cp forecast'!S$52</f>
        <v>90.173272406906534</v>
      </c>
      <c r="T52" s="141">
        <f xml:space="preserve"> 'Anx 2- 5th cp forecast'!T$52</f>
        <v>154.4555631098923</v>
      </c>
      <c r="U52" s="145">
        <f xml:space="preserve"> 'Anx 2- 5th cp forecast'!U$52</f>
        <v>0</v>
      </c>
      <c r="V52" s="285">
        <f>ROUND('Anx 2- 5th cp forecast'!V52,0)</f>
        <v>43421</v>
      </c>
      <c r="W52" s="141">
        <f xml:space="preserve"> 'Anx 2- 5th cp forecast'!W$52</f>
        <v>92.466348845356876</v>
      </c>
      <c r="X52" s="141">
        <f xml:space="preserve"> 'Anx 2- 5th cp forecast'!X$52</f>
        <v>159.18220005418203</v>
      </c>
      <c r="Y52" s="145">
        <f xml:space="preserve"> 'Anx 2- 5th cp forecast'!Y$52</f>
        <v>0</v>
      </c>
    </row>
    <row r="53" spans="1:29">
      <c r="A53" s="230" t="s">
        <v>150</v>
      </c>
      <c r="B53" s="285">
        <f>ROUND('Anx 2- 5th cp forecast'!B53,0)</f>
        <v>6961</v>
      </c>
      <c r="C53" s="141">
        <f xml:space="preserve"> 'Anx 2- 5th cp forecast'!C$53</f>
        <v>26.561228335169147</v>
      </c>
      <c r="D53" s="141">
        <f xml:space="preserve"> 'Anx 2- 5th cp forecast'!D$53</f>
        <v>34.455820229001091</v>
      </c>
      <c r="E53" s="145">
        <f xml:space="preserve"> 'Anx 2- 5th cp forecast'!E$53</f>
        <v>0</v>
      </c>
      <c r="F53" s="285">
        <f>ROUND('Anx 2- 5th cp forecast'!F53,0)</f>
        <v>7141</v>
      </c>
      <c r="G53" s="141">
        <f xml:space="preserve"> 'Anx 2- 5th cp forecast'!G$53</f>
        <v>27.228094057624197</v>
      </c>
      <c r="H53" s="141">
        <f xml:space="preserve"> 'Anx 2- 5th cp forecast'!H$53</f>
        <v>35.441684556899382</v>
      </c>
      <c r="I53" s="145">
        <f xml:space="preserve"> 'Anx 2- 5th cp forecast'!I$53</f>
        <v>0</v>
      </c>
      <c r="J53" s="285">
        <f>ROUND('Anx 2- 5th cp forecast'!J53,0)</f>
        <v>7327</v>
      </c>
      <c r="K53" s="141">
        <f xml:space="preserve"> 'Anx 2- 5th cp forecast'!K$53</f>
        <v>27.913846323077312</v>
      </c>
      <c r="L53" s="141">
        <f xml:space="preserve"> 'Anx 2- 5th cp forecast'!L$53</f>
        <v>36.472992234169858</v>
      </c>
      <c r="M53" s="145">
        <f xml:space="preserve"> 'Anx 2- 5th cp forecast'!M$53</f>
        <v>0</v>
      </c>
      <c r="N53" s="285">
        <f>ROUND('Anx 2- 5th cp forecast'!N53,0)</f>
        <v>7519</v>
      </c>
      <c r="O53" s="141">
        <f xml:space="preserve"> 'Anx 2- 5th cp forecast'!O$53</f>
        <v>28.619104276811523</v>
      </c>
      <c r="P53" s="141">
        <f xml:space="preserve"> 'Anx 2- 5th cp forecast'!P$53</f>
        <v>37.552308538956268</v>
      </c>
      <c r="Q53" s="145">
        <f xml:space="preserve"> 'Anx 2- 5th cp forecast'!Q$53</f>
        <v>0</v>
      </c>
      <c r="R53" s="285">
        <f>ROUND('Anx 2- 5th cp forecast'!R53,0)</f>
        <v>7716</v>
      </c>
      <c r="S53" s="141">
        <f xml:space="preserve"> 'Anx 2- 5th cp forecast'!S$53</f>
        <v>29.344510421463532</v>
      </c>
      <c r="T53" s="141">
        <f xml:space="preserve"> 'Anx 2- 5th cp forecast'!T$53</f>
        <v>38.682376715270429</v>
      </c>
      <c r="U53" s="145">
        <f xml:space="preserve"> 'Anx 2- 5th cp forecast'!U$53</f>
        <v>0</v>
      </c>
      <c r="V53" s="285">
        <f>ROUND('Anx 2- 5th cp forecast'!V53,0)</f>
        <v>7919</v>
      </c>
      <c r="W53" s="141">
        <f xml:space="preserve"> 'Anx 2- 5th cp forecast'!W$53</f>
        <v>30.090731598196211</v>
      </c>
      <c r="X53" s="141">
        <f xml:space="preserve"> 'Anx 2- 5th cp forecast'!X$53</f>
        <v>39.866131752602726</v>
      </c>
      <c r="Y53" s="145">
        <f xml:space="preserve"> 'Anx 2- 5th cp forecast'!Y$53</f>
        <v>0</v>
      </c>
    </row>
    <row r="54" spans="1:29">
      <c r="A54" s="230" t="s">
        <v>151</v>
      </c>
      <c r="B54" s="285">
        <f>ROUND('Anx 2- 5th cp forecast'!B54,0)</f>
        <v>6238</v>
      </c>
      <c r="C54" s="141">
        <f xml:space="preserve"> 'Anx 2- 5th cp forecast'!C$54</f>
        <v>23.954909820377932</v>
      </c>
      <c r="D54" s="141">
        <f xml:space="preserve"> 'Anx 2- 5th cp forecast'!D$54</f>
        <v>36.244998567967457</v>
      </c>
      <c r="E54" s="145">
        <f xml:space="preserve"> 'Anx 2- 5th cp forecast'!E$54</f>
        <v>0</v>
      </c>
      <c r="F54" s="285">
        <f>ROUND('Anx 2- 5th cp forecast'!F54,0)</f>
        <v>6400</v>
      </c>
      <c r="G54" s="141">
        <f xml:space="preserve"> 'Anx 2- 5th cp forecast'!G$54</f>
        <v>24.556339394422146</v>
      </c>
      <c r="H54" s="141">
        <f xml:space="preserve"> 'Anx 2- 5th cp forecast'!H$54</f>
        <v>37.282055614219637</v>
      </c>
      <c r="I54" s="145">
        <f xml:space="preserve"> 'Anx 2- 5th cp forecast'!I$54</f>
        <v>0</v>
      </c>
      <c r="J54" s="285">
        <f>ROUND('Anx 2- 5th cp forecast'!J54,0)</f>
        <v>6566</v>
      </c>
      <c r="K54" s="141">
        <f xml:space="preserve"> 'Anx 2- 5th cp forecast'!K$54</f>
        <v>25.174802270865946</v>
      </c>
      <c r="L54" s="141">
        <f xml:space="preserve"> 'Anx 2- 5th cp forecast'!L$54</f>
        <v>38.366915734726653</v>
      </c>
      <c r="M54" s="145">
        <f xml:space="preserve"> 'Anx 2- 5th cp forecast'!M$54</f>
        <v>0</v>
      </c>
      <c r="N54" s="285">
        <f>ROUND('Anx 2- 5th cp forecast'!N54,0)</f>
        <v>6738</v>
      </c>
      <c r="O54" s="141">
        <f xml:space="preserve"> 'Anx 2- 5th cp forecast'!O$54</f>
        <v>25.810856841408444</v>
      </c>
      <c r="P54" s="141">
        <f xml:space="preserve"> 'Anx 2- 5th cp forecast'!P$54</f>
        <v>39.50227741415754</v>
      </c>
      <c r="Q54" s="145">
        <f xml:space="preserve"> 'Anx 2- 5th cp forecast'!Q$54</f>
        <v>0</v>
      </c>
      <c r="R54" s="285">
        <f>ROUND('Anx 2- 5th cp forecast'!R54,0)</f>
        <v>6914</v>
      </c>
      <c r="S54" s="141">
        <f xml:space="preserve"> 'Anx 2- 5th cp forecast'!S$54</f>
        <v>26.465082563163879</v>
      </c>
      <c r="T54" s="141">
        <f xml:space="preserve"> 'Anx 2- 5th cp forecast'!T$54</f>
        <v>40.691026344236334</v>
      </c>
      <c r="U54" s="145">
        <f xml:space="preserve"> 'Anx 2- 5th cp forecast'!U$54</f>
        <v>0</v>
      </c>
      <c r="V54" s="285">
        <f>ROUND('Anx 2- 5th cp forecast'!V54,0)</f>
        <v>7097</v>
      </c>
      <c r="W54" s="141">
        <f xml:space="preserve"> 'Anx 2- 5th cp forecast'!W$54</f>
        <v>27.138080843556615</v>
      </c>
      <c r="X54" s="141">
        <f xml:space="preserve"> 'Anx 2- 5th cp forecast'!X$54</f>
        <v>41.936249918882815</v>
      </c>
      <c r="Y54" s="145">
        <f xml:space="preserve"> 'Anx 2- 5th cp forecast'!Y$54</f>
        <v>0</v>
      </c>
    </row>
    <row r="55" spans="1:29" s="130" customFormat="1" ht="13">
      <c r="A55" s="234" t="s">
        <v>152</v>
      </c>
      <c r="B55" s="282">
        <f>SUM(B56:B58)</f>
        <v>35974</v>
      </c>
      <c r="C55" s="138">
        <f xml:space="preserve"> 'Anx 2- 5th cp forecast'!C$55</f>
        <v>238.32369232370831</v>
      </c>
      <c r="D55" s="138">
        <f xml:space="preserve"> 'Anx 2- 5th cp forecast'!D$55</f>
        <v>0</v>
      </c>
      <c r="E55" s="144">
        <f xml:space="preserve"> 'Anx 2- 5th cp forecast'!E$55</f>
        <v>0</v>
      </c>
      <c r="F55" s="282">
        <f>SUM(F56:F58)</f>
        <v>36905</v>
      </c>
      <c r="G55" s="138">
        <f xml:space="preserve"> 'Anx 2- 5th cp forecast'!G$55</f>
        <v>244.3072221233889</v>
      </c>
      <c r="H55" s="138">
        <f xml:space="preserve"> 'Anx 2- 5th cp forecast'!H$55</f>
        <v>0</v>
      </c>
      <c r="I55" s="144">
        <f xml:space="preserve"> 'Anx 2- 5th cp forecast'!I$55</f>
        <v>0</v>
      </c>
      <c r="J55" s="282">
        <f>SUM(J56:J58)</f>
        <v>37865</v>
      </c>
      <c r="K55" s="138">
        <f xml:space="preserve"> 'Anx 2- 5th cp forecast'!K$55</f>
        <v>250.46021361383663</v>
      </c>
      <c r="L55" s="138">
        <f xml:space="preserve"> 'Anx 2- 5th cp forecast'!L$55</f>
        <v>0</v>
      </c>
      <c r="M55" s="144">
        <f xml:space="preserve"> 'Anx 2- 5th cp forecast'!M$55</f>
        <v>0</v>
      </c>
      <c r="N55" s="282">
        <f>SUM(N56:N58)</f>
        <v>38855</v>
      </c>
      <c r="O55" s="138">
        <f xml:space="preserve"> 'Anx 2- 5th cp forecast'!O$55</f>
        <v>256.78822214769082</v>
      </c>
      <c r="P55" s="138">
        <f xml:space="preserve"> 'Anx 2- 5th cp forecast'!P$55</f>
        <v>0</v>
      </c>
      <c r="Q55" s="144">
        <f xml:space="preserve"> 'Anx 2- 5th cp forecast'!Q$55</f>
        <v>0</v>
      </c>
      <c r="R55" s="282">
        <f>SUM(R56:R58)</f>
        <v>39875</v>
      </c>
      <c r="S55" s="138">
        <f xml:space="preserve"> 'Anx 2- 5th cp forecast'!S$55</f>
        <v>263.2970126541473</v>
      </c>
      <c r="T55" s="138">
        <f xml:space="preserve"> 'Anx 2- 5th cp forecast'!T$55</f>
        <v>0</v>
      </c>
      <c r="U55" s="144">
        <f xml:space="preserve"> 'Anx 2- 5th cp forecast'!U$55</f>
        <v>0</v>
      </c>
      <c r="V55" s="282">
        <f>SUM(V56:V58)</f>
        <v>40927</v>
      </c>
      <c r="W55" s="138">
        <f xml:space="preserve"> 'Anx 2- 5th cp forecast'!W$55</f>
        <v>269.99256844264215</v>
      </c>
      <c r="X55" s="138">
        <f xml:space="preserve"> 'Anx 2- 5th cp forecast'!X$55</f>
        <v>0</v>
      </c>
      <c r="Y55" s="144">
        <f xml:space="preserve"> 'Anx 2- 5th cp forecast'!Y$55</f>
        <v>0</v>
      </c>
      <c r="Z55" s="134"/>
      <c r="AA55" s="134"/>
      <c r="AB55" s="134"/>
      <c r="AC55" s="134">
        <v>1</v>
      </c>
    </row>
    <row r="56" spans="1:29">
      <c r="A56" s="230" t="s">
        <v>149</v>
      </c>
      <c r="B56" s="285">
        <f>ROUND('Anx 2- 5th cp forecast'!B56,0)</f>
        <v>30872</v>
      </c>
      <c r="C56" s="141">
        <f xml:space="preserve"> 'Anx 2- 5th cp forecast'!C$56</f>
        <v>209.33668661198462</v>
      </c>
      <c r="D56" s="141">
        <f xml:space="preserve"> 'Anx 2- 5th cp forecast'!D$56</f>
        <v>0</v>
      </c>
      <c r="E56" s="145">
        <f xml:space="preserve"> 'Anx 2- 5th cp forecast'!E$56</f>
        <v>0</v>
      </c>
      <c r="F56" s="285">
        <f>ROUND('Anx 2- 5th cp forecast'!F56,0)</f>
        <v>31672</v>
      </c>
      <c r="G56" s="141">
        <f xml:space="preserve"> 'Anx 2- 5th cp forecast'!G$56</f>
        <v>214.59244733932292</v>
      </c>
      <c r="H56" s="141">
        <f xml:space="preserve"> 'Anx 2- 5th cp forecast'!H$56</f>
        <v>0</v>
      </c>
      <c r="I56" s="145">
        <f xml:space="preserve"> 'Anx 2- 5th cp forecast'!I$56</f>
        <v>0</v>
      </c>
      <c r="J56" s="285">
        <f>ROUND('Anx 2- 5th cp forecast'!J56,0)</f>
        <v>32496</v>
      </c>
      <c r="K56" s="141">
        <f xml:space="preserve"> 'Anx 2- 5th cp forecast'!K$56</f>
        <v>219.99705834884247</v>
      </c>
      <c r="L56" s="141">
        <f xml:space="preserve"> 'Anx 2- 5th cp forecast'!L$56</f>
        <v>0</v>
      </c>
      <c r="M56" s="145">
        <f xml:space="preserve"> 'Anx 2- 5th cp forecast'!M$56</f>
        <v>0</v>
      </c>
      <c r="N56" s="285">
        <f>ROUND('Anx 2- 5th cp forecast'!N56,0)</f>
        <v>33345</v>
      </c>
      <c r="O56" s="141">
        <f xml:space="preserve"> 'Anx 2- 5th cp forecast'!O$56</f>
        <v>225.55539930275032</v>
      </c>
      <c r="P56" s="141">
        <f xml:space="preserve"> 'Anx 2- 5th cp forecast'!P$56</f>
        <v>0</v>
      </c>
      <c r="Q56" s="145">
        <f xml:space="preserve"> 'Anx 2- 5th cp forecast'!Q$56</f>
        <v>0</v>
      </c>
      <c r="R56" s="285">
        <f>ROUND('Anx 2- 5th cp forecast'!R56,0)</f>
        <v>34220</v>
      </c>
      <c r="S56" s="141">
        <f xml:space="preserve"> 'Anx 2- 5th cp forecast'!S$56</f>
        <v>231.27253394928164</v>
      </c>
      <c r="T56" s="141">
        <f xml:space="preserve"> 'Anx 2- 5th cp forecast'!T$56</f>
        <v>0</v>
      </c>
      <c r="U56" s="145">
        <f xml:space="preserve"> 'Anx 2- 5th cp forecast'!U$56</f>
        <v>0</v>
      </c>
      <c r="V56" s="285">
        <f>ROUND('Anx 2- 5th cp forecast'!V56,0)</f>
        <v>35123</v>
      </c>
      <c r="W56" s="141">
        <f xml:space="preserve"> 'Anx 2- 5th cp forecast'!W$56</f>
        <v>237.15371785560271</v>
      </c>
      <c r="X56" s="141">
        <f xml:space="preserve"> 'Anx 2- 5th cp forecast'!X$56</f>
        <v>0</v>
      </c>
      <c r="Y56" s="145">
        <f xml:space="preserve"> 'Anx 2- 5th cp forecast'!Y$56</f>
        <v>0</v>
      </c>
      <c r="AC56" s="133">
        <v>0.84896371704240581</v>
      </c>
    </row>
    <row r="57" spans="1:29">
      <c r="A57" s="230" t="s">
        <v>150</v>
      </c>
      <c r="B57" s="285">
        <f>ROUND('Anx 2- 5th cp forecast'!B57,0)</f>
        <v>3575</v>
      </c>
      <c r="C57" s="141">
        <f xml:space="preserve"> 'Anx 2- 5th cp forecast'!C$57</f>
        <v>21.232484551029561</v>
      </c>
      <c r="D57" s="141">
        <f xml:space="preserve"> 'Anx 2- 5th cp forecast'!D$57</f>
        <v>0</v>
      </c>
      <c r="E57" s="145">
        <f xml:space="preserve"> 'Anx 2- 5th cp forecast'!E$57</f>
        <v>0</v>
      </c>
      <c r="F57" s="285">
        <f>ROUND('Anx 2- 5th cp forecast'!F57,0)</f>
        <v>3667</v>
      </c>
      <c r="G57" s="141">
        <f xml:space="preserve"> 'Anx 2- 5th cp forecast'!G$57</f>
        <v>21.765562915138574</v>
      </c>
      <c r="H57" s="141">
        <f xml:space="preserve"> 'Anx 2- 5th cp forecast'!H$57</f>
        <v>0</v>
      </c>
      <c r="I57" s="145">
        <f xml:space="preserve"> 'Anx 2- 5th cp forecast'!I$57</f>
        <v>0</v>
      </c>
      <c r="J57" s="285">
        <f>ROUND('Anx 2- 5th cp forecast'!J57,0)</f>
        <v>3763</v>
      </c>
      <c r="K57" s="141">
        <f xml:space="preserve"> 'Anx 2- 5th cp forecast'!K$57</f>
        <v>22.313738782547087</v>
      </c>
      <c r="L57" s="141">
        <f xml:space="preserve"> 'Anx 2- 5th cp forecast'!L$57</f>
        <v>0</v>
      </c>
      <c r="M57" s="145">
        <f xml:space="preserve"> 'Anx 2- 5th cp forecast'!M$57</f>
        <v>0</v>
      </c>
      <c r="N57" s="285">
        <f>ROUND('Anx 2- 5th cp forecast'!N57,0)</f>
        <v>3861</v>
      </c>
      <c r="O57" s="141">
        <f xml:space="preserve"> 'Anx 2- 5th cp forecast'!O$57</f>
        <v>22.877507084908505</v>
      </c>
      <c r="P57" s="141">
        <f xml:space="preserve"> 'Anx 2- 5th cp forecast'!P$57</f>
        <v>0</v>
      </c>
      <c r="Q57" s="145">
        <f xml:space="preserve"> 'Anx 2- 5th cp forecast'!Q$57</f>
        <v>0</v>
      </c>
      <c r="R57" s="285">
        <f>ROUND('Anx 2- 5th cp forecast'!R57,0)</f>
        <v>3963</v>
      </c>
      <c r="S57" s="141">
        <f xml:space="preserve"> 'Anx 2- 5th cp forecast'!S$57</f>
        <v>23.457381425251114</v>
      </c>
      <c r="T57" s="141">
        <f xml:space="preserve"> 'Anx 2- 5th cp forecast'!T$57</f>
        <v>0</v>
      </c>
      <c r="U57" s="145">
        <f xml:space="preserve"> 'Anx 2- 5th cp forecast'!U$57</f>
        <v>0</v>
      </c>
      <c r="V57" s="285">
        <f>ROUND('Anx 2- 5th cp forecast'!V57,0)</f>
        <v>4067</v>
      </c>
      <c r="W57" s="141">
        <f xml:space="preserve"> 'Anx 2- 5th cp forecast'!W$57</f>
        <v>24.053894862306617</v>
      </c>
      <c r="X57" s="141">
        <f xml:space="preserve"> 'Anx 2- 5th cp forecast'!X$57</f>
        <v>0</v>
      </c>
      <c r="Y57" s="145">
        <f xml:space="preserve"> 'Anx 2- 5th cp forecast'!Y$57</f>
        <v>0</v>
      </c>
      <c r="AC57" s="133">
        <v>0.10090676213589546</v>
      </c>
    </row>
    <row r="58" spans="1:29">
      <c r="A58" s="230" t="s">
        <v>151</v>
      </c>
      <c r="B58" s="346">
        <f>ROUND('Anx 2- 5th cp forecast'!B58,0)+1</f>
        <v>1527</v>
      </c>
      <c r="C58" s="141">
        <f xml:space="preserve"> 'Anx 2- 5th cp forecast'!C$58</f>
        <v>7.7545211606941686</v>
      </c>
      <c r="D58" s="141">
        <f xml:space="preserve"> 'Anx 2- 5th cp forecast'!D$58</f>
        <v>0</v>
      </c>
      <c r="E58" s="145">
        <f xml:space="preserve"> 'Anx 2- 5th cp forecast'!E$58</f>
        <v>0</v>
      </c>
      <c r="F58" s="285">
        <f>ROUND('Anx 2- 5th cp forecast'!F58,0)</f>
        <v>1566</v>
      </c>
      <c r="G58" s="141">
        <f xml:space="preserve"> 'Anx 2- 5th cp forecast'!G$58</f>
        <v>7.9492118689274234</v>
      </c>
      <c r="H58" s="141">
        <f xml:space="preserve"> 'Anx 2- 5th cp forecast'!H$58</f>
        <v>0</v>
      </c>
      <c r="I58" s="145">
        <f xml:space="preserve"> 'Anx 2- 5th cp forecast'!I$58</f>
        <v>0</v>
      </c>
      <c r="J58" s="351">
        <f>ROUND('Anx 2- 5th cp forecast'!J58,0)-1</f>
        <v>1606</v>
      </c>
      <c r="K58" s="141">
        <f xml:space="preserve"> 'Anx 2- 5th cp forecast'!K$58</f>
        <v>8.1494164824470907</v>
      </c>
      <c r="L58" s="141">
        <f xml:space="preserve"> 'Anx 2- 5th cp forecast'!L$58</f>
        <v>0</v>
      </c>
      <c r="M58" s="145">
        <f xml:space="preserve"> 'Anx 2- 5th cp forecast'!M$58</f>
        <v>0</v>
      </c>
      <c r="N58" s="285">
        <f>ROUND('Anx 2- 5th cp forecast'!N58,0)</f>
        <v>1649</v>
      </c>
      <c r="O58" s="141">
        <f xml:space="preserve"> 'Anx 2- 5th cp forecast'!O$58</f>
        <v>8.355315760032024</v>
      </c>
      <c r="P58" s="141">
        <f xml:space="preserve"> 'Anx 2- 5th cp forecast'!P$58</f>
        <v>0</v>
      </c>
      <c r="Q58" s="145">
        <f xml:space="preserve"> 'Anx 2- 5th cp forecast'!Q$58</f>
        <v>0</v>
      </c>
      <c r="R58" s="285">
        <f>ROUND('Anx 2- 5th cp forecast'!R58,0)</f>
        <v>1692</v>
      </c>
      <c r="S58" s="141">
        <f xml:space="preserve"> 'Anx 2- 5th cp forecast'!S$58</f>
        <v>8.5670972796145879</v>
      </c>
      <c r="T58" s="141">
        <f xml:space="preserve"> 'Anx 2- 5th cp forecast'!T$58</f>
        <v>0</v>
      </c>
      <c r="U58" s="145">
        <f xml:space="preserve"> 'Anx 2- 5th cp forecast'!U$58</f>
        <v>0</v>
      </c>
      <c r="V58" s="285">
        <f>ROUND('Anx 2- 5th cp forecast'!V58,0)</f>
        <v>1737</v>
      </c>
      <c r="W58" s="141">
        <f xml:space="preserve"> 'Anx 2- 5th cp forecast'!W$58</f>
        <v>8.7849557247328729</v>
      </c>
      <c r="X58" s="141">
        <f xml:space="preserve"> 'Anx 2- 5th cp forecast'!X$58</f>
        <v>0</v>
      </c>
      <c r="Y58" s="145">
        <f xml:space="preserve"> 'Anx 2- 5th cp forecast'!Y$58</f>
        <v>0</v>
      </c>
      <c r="AC58" s="133">
        <v>5.9047895469948167E-2</v>
      </c>
    </row>
    <row r="59" spans="1:29" s="130" customFormat="1" ht="13">
      <c r="A59" s="237" t="s">
        <v>10</v>
      </c>
      <c r="B59" s="287">
        <f>SUM(B60:B61)</f>
        <v>29845</v>
      </c>
      <c r="C59" s="146">
        <f xml:space="preserve"> 'Anx 2- 5th cp forecast'!C$59</f>
        <v>57.878726013779527</v>
      </c>
      <c r="D59" s="139">
        <f xml:space="preserve"> 'Anx 2- 5th cp forecast'!D$59</f>
        <v>63.880729858651456</v>
      </c>
      <c r="E59" s="147">
        <f xml:space="preserve"> 'Anx 2- 5th cp forecast'!E$59</f>
        <v>0</v>
      </c>
      <c r="F59" s="306">
        <f>SUM(F60:F61)</f>
        <v>30633</v>
      </c>
      <c r="G59" s="139">
        <f xml:space="preserve"> 'Anx 2- 5th cp forecast'!G$59</f>
        <v>60.776620807391218</v>
      </c>
      <c r="H59" s="139">
        <f xml:space="preserve"> 'Anx 2- 5th cp forecast'!H$59</f>
        <v>69.445058810063671</v>
      </c>
      <c r="I59" s="140">
        <f xml:space="preserve"> 'Anx 2- 5th cp forecast'!I$59</f>
        <v>0</v>
      </c>
      <c r="J59" s="306">
        <f>SUM(J60:J61)</f>
        <v>31448</v>
      </c>
      <c r="K59" s="139">
        <f xml:space="preserve"> 'Anx 2- 5th cp forecast'!K$59</f>
        <v>63.825684213465181</v>
      </c>
      <c r="L59" s="139">
        <f xml:space="preserve"> 'Anx 2- 5th cp forecast'!L$59</f>
        <v>75.53207411850569</v>
      </c>
      <c r="M59" s="140">
        <f xml:space="preserve"> 'Anx 2- 5th cp forecast'!M$59</f>
        <v>0</v>
      </c>
      <c r="N59" s="306">
        <f>SUM(N60:N61)</f>
        <v>32289</v>
      </c>
      <c r="O59" s="139">
        <f xml:space="preserve"> 'Anx 2- 5th cp forecast'!O$59</f>
        <v>67.034020121899104</v>
      </c>
      <c r="P59" s="139">
        <f xml:space="preserve"> 'Anx 2- 5th cp forecast'!P$59</f>
        <v>82.194054871018537</v>
      </c>
      <c r="Q59" s="140">
        <f xml:space="preserve"> 'Anx 2- 5th cp forecast'!Q$59</f>
        <v>0</v>
      </c>
      <c r="R59" s="306">
        <f>SUM(R60:R61)</f>
        <v>33158</v>
      </c>
      <c r="S59" s="139">
        <f xml:space="preserve"> 'Anx 2- 5th cp forecast'!S$59</f>
        <v>70.410176138917635</v>
      </c>
      <c r="T59" s="139">
        <f xml:space="preserve"> 'Anx 2- 5th cp forecast'!T$59</f>
        <v>89.488815360413739</v>
      </c>
      <c r="U59" s="140">
        <f xml:space="preserve"> 'Anx 2- 5th cp forecast'!U$59</f>
        <v>0</v>
      </c>
      <c r="V59" s="306">
        <f>SUM(V60:V61)</f>
        <v>34056</v>
      </c>
      <c r="W59" s="139">
        <f xml:space="preserve"> 'Anx 2- 5th cp forecast'!W$59</f>
        <v>73.963168332134103</v>
      </c>
      <c r="X59" s="139">
        <f xml:space="preserve"> 'Anx 2- 5th cp forecast'!X$59</f>
        <v>97.480321782073887</v>
      </c>
      <c r="Y59" s="140">
        <f xml:space="preserve"> 'Anx 2- 5th cp forecast'!Y$59</f>
        <v>0</v>
      </c>
      <c r="Z59" s="134"/>
      <c r="AA59" s="134"/>
      <c r="AB59" s="134"/>
      <c r="AC59" s="134"/>
    </row>
    <row r="60" spans="1:29" s="130" customFormat="1" ht="13">
      <c r="A60" s="234" t="s">
        <v>144</v>
      </c>
      <c r="B60" s="289">
        <f>ROUND('Anx 2- 5th cp forecast'!B60,0)</f>
        <v>22811</v>
      </c>
      <c r="C60" s="150">
        <f xml:space="preserve"> 'Anx 2- 5th cp forecast'!C$60</f>
        <v>49.087774061115098</v>
      </c>
      <c r="D60" s="151">
        <f xml:space="preserve"> 'Anx 2- 5th cp forecast'!D$60</f>
        <v>51.805835187217482</v>
      </c>
      <c r="E60" s="152">
        <f xml:space="preserve"> 'Anx 2- 5th cp forecast'!E$60</f>
        <v>0</v>
      </c>
      <c r="F60" s="289">
        <f>ROUND('Anx 2- 5th cp forecast'!F60,0)</f>
        <v>23414</v>
      </c>
      <c r="G60" s="150">
        <f xml:space="preserve"> 'Anx 2- 5th cp forecast'!G$60</f>
        <v>51.5455200185473</v>
      </c>
      <c r="H60" s="151">
        <f xml:space="preserve"> 'Anx 2- 5th cp forecast'!H$60</f>
        <v>56.318380820652877</v>
      </c>
      <c r="I60" s="152">
        <f xml:space="preserve"> 'Anx 2- 5th cp forecast'!I$60</f>
        <v>0</v>
      </c>
      <c r="J60" s="289">
        <f>ROUND('Anx 2- 5th cp forecast'!J60,0)</f>
        <v>24037</v>
      </c>
      <c r="K60" s="150">
        <f xml:space="preserve"> 'Anx 2- 5th cp forecast'!K$60</f>
        <v>54.131474234950396</v>
      </c>
      <c r="L60" s="151">
        <f xml:space="preserve"> 'Anx 2- 5th cp forecast'!L$60</f>
        <v>61.254813334009796</v>
      </c>
      <c r="M60" s="152">
        <f xml:space="preserve"> 'Anx 2- 5th cp forecast'!M$60</f>
        <v>0</v>
      </c>
      <c r="N60" s="289">
        <f>ROUND('Anx 2- 5th cp forecast'!N60,0)</f>
        <v>24680</v>
      </c>
      <c r="O60" s="150">
        <f xml:space="preserve"> 'Anx 2- 5th cp forecast'!O$60</f>
        <v>56.852509735073056</v>
      </c>
      <c r="P60" s="151">
        <f xml:space="preserve"> 'Anx 2- 5th cp forecast'!P$60</f>
        <v>66.657529891080472</v>
      </c>
      <c r="Q60" s="152">
        <f xml:space="preserve"> 'Anx 2- 5th cp forecast'!Q$60</f>
        <v>0</v>
      </c>
      <c r="R60" s="289">
        <f>ROUND('Anx 2- 5th cp forecast'!R60,0)</f>
        <v>25344</v>
      </c>
      <c r="S60" s="150">
        <f xml:space="preserve"> 'Anx 2- 5th cp forecast'!S$60</f>
        <v>59.71587586581726</v>
      </c>
      <c r="T60" s="151">
        <f xml:space="preserve"> 'Anx 2- 5th cp forecast'!T$60</f>
        <v>72.573416583045883</v>
      </c>
      <c r="U60" s="152">
        <f xml:space="preserve"> 'Anx 2- 5th cp forecast'!U$60</f>
        <v>0</v>
      </c>
      <c r="V60" s="289">
        <f>ROUND('Anx 2- 5th cp forecast'!V60,0)</f>
        <v>26030</v>
      </c>
      <c r="W60" s="150">
        <f xml:space="preserve"> 'Anx 2- 5th cp forecast'!W$60</f>
        <v>62.729219282878532</v>
      </c>
      <c r="X60" s="151">
        <f xml:space="preserve"> 'Anx 2- 5th cp forecast'!X$60</f>
        <v>79.054348555710973</v>
      </c>
      <c r="Y60" s="152">
        <f xml:space="preserve"> 'Anx 2- 5th cp forecast'!Y$60</f>
        <v>0</v>
      </c>
      <c r="Z60" s="134"/>
      <c r="AA60" s="134"/>
      <c r="AB60" s="134"/>
      <c r="AC60" s="134"/>
    </row>
    <row r="61" spans="1:29" s="130" customFormat="1" ht="13">
      <c r="A61" s="234" t="s">
        <v>145</v>
      </c>
      <c r="B61" s="289">
        <f>SUM(B62:B63)</f>
        <v>7034</v>
      </c>
      <c r="C61" s="150">
        <f xml:space="preserve"> 'Anx 2- 5th cp forecast'!C$61</f>
        <v>8.7909519526644253</v>
      </c>
      <c r="D61" s="151">
        <f xml:space="preserve"> 'Anx 2- 5th cp forecast'!D$61</f>
        <v>12.07489467143397</v>
      </c>
      <c r="E61" s="152">
        <f xml:space="preserve"> 'Anx 2- 5th cp forecast'!E$61</f>
        <v>0</v>
      </c>
      <c r="F61" s="289">
        <f>SUM(F62:F63)</f>
        <v>7219</v>
      </c>
      <c r="G61" s="150">
        <f xml:space="preserve"> 'Anx 2- 5th cp forecast'!G$61</f>
        <v>9.2311007888439178</v>
      </c>
      <c r="H61" s="151">
        <f xml:space="preserve"> 'Anx 2- 5th cp forecast'!H$61</f>
        <v>13.126677989410787</v>
      </c>
      <c r="I61" s="152">
        <f xml:space="preserve"> 'Anx 2- 5th cp forecast'!I$61</f>
        <v>0</v>
      </c>
      <c r="J61" s="289">
        <f>SUM(J62:J63)</f>
        <v>7411</v>
      </c>
      <c r="K61" s="150">
        <f xml:space="preserve"> 'Anx 2- 5th cp forecast'!K$61</f>
        <v>9.6942099785147846</v>
      </c>
      <c r="L61" s="151">
        <f xml:space="preserve"> 'Anx 2- 5th cp forecast'!L$61</f>
        <v>14.277260784495889</v>
      </c>
      <c r="M61" s="152">
        <f xml:space="preserve"> 'Anx 2- 5th cp forecast'!M$61</f>
        <v>0</v>
      </c>
      <c r="N61" s="289">
        <f>SUM(N62:N63)</f>
        <v>7609</v>
      </c>
      <c r="O61" s="150">
        <f xml:space="preserve"> 'Anx 2- 5th cp forecast'!O$61</f>
        <v>10.18151038682605</v>
      </c>
      <c r="P61" s="151">
        <f xml:space="preserve"> 'Anx 2- 5th cp forecast'!P$61</f>
        <v>15.536524979938054</v>
      </c>
      <c r="Q61" s="152">
        <f xml:space="preserve"> 'Anx 2- 5th cp forecast'!Q$61</f>
        <v>0</v>
      </c>
      <c r="R61" s="289">
        <f>SUM(R62:R63)</f>
        <v>7814</v>
      </c>
      <c r="S61" s="150">
        <f xml:space="preserve"> 'Anx 2- 5th cp forecast'!S$61</f>
        <v>10.694300273100374</v>
      </c>
      <c r="T61" s="151">
        <f xml:space="preserve"> 'Anx 2- 5th cp forecast'!T$61</f>
        <v>16.915398777367844</v>
      </c>
      <c r="U61" s="152">
        <f xml:space="preserve"> 'Anx 2- 5th cp forecast'!U$61</f>
        <v>0</v>
      </c>
      <c r="V61" s="289">
        <f>SUM(V62:V63)</f>
        <v>8026</v>
      </c>
      <c r="W61" s="150">
        <f xml:space="preserve"> 'Anx 2- 5th cp forecast'!W$61</f>
        <v>11.233949049255566</v>
      </c>
      <c r="X61" s="151">
        <f xml:space="preserve"> 'Anx 2- 5th cp forecast'!X$61</f>
        <v>18.425973226362899</v>
      </c>
      <c r="Y61" s="152">
        <f xml:space="preserve"> 'Anx 2- 5th cp forecast'!Y$61</f>
        <v>0</v>
      </c>
      <c r="Z61" s="134"/>
      <c r="AA61" s="134"/>
      <c r="AB61" s="134"/>
      <c r="AC61" s="134"/>
    </row>
    <row r="62" spans="1:29" ht="13">
      <c r="A62" s="240" t="s">
        <v>146</v>
      </c>
      <c r="B62" s="347">
        <f>ROUND('Anx 2- 5th cp forecast'!B62,0)+1</f>
        <v>5104</v>
      </c>
      <c r="C62" s="153">
        <f xml:space="preserve"> 'Anx 2- 5th cp forecast'!C$62</f>
        <v>3.2789000080719823</v>
      </c>
      <c r="D62" s="154">
        <f xml:space="preserve"> 'Anx 2- 5th cp forecast'!D$62</f>
        <v>4.5923508329623823</v>
      </c>
      <c r="E62" s="155">
        <f xml:space="preserve"> 'Anx 2- 5th cp forecast'!E$62</f>
        <v>0</v>
      </c>
      <c r="F62" s="290">
        <f>ROUND('Anx 2- 5th cp forecast'!F62,0)</f>
        <v>5238</v>
      </c>
      <c r="G62" s="153">
        <f xml:space="preserve"> 'Anx 2- 5th cp forecast'!G$62</f>
        <v>3.4430692618994243</v>
      </c>
      <c r="H62" s="154">
        <f xml:space="preserve"> 'Anx 2- 5th cp forecast'!H$62</f>
        <v>4.9923674068405512</v>
      </c>
      <c r="I62" s="155">
        <f xml:space="preserve"> 'Anx 2- 5th cp forecast'!I$62</f>
        <v>0</v>
      </c>
      <c r="J62" s="356">
        <f>ROUND('Anx 2- 5th cp forecast'!J62,0)-1</f>
        <v>5377</v>
      </c>
      <c r="K62" s="153">
        <f xml:space="preserve"> 'Anx 2- 5th cp forecast'!K$62</f>
        <v>3.6158024009185472</v>
      </c>
      <c r="L62" s="154">
        <f xml:space="preserve"> 'Anx 2- 5th cp forecast'!L$62</f>
        <v>5.4299596178849692</v>
      </c>
      <c r="M62" s="155">
        <f xml:space="preserve"> 'Anx 2- 5th cp forecast'!M$62</f>
        <v>0</v>
      </c>
      <c r="N62" s="290">
        <f>ROUND('Anx 2- 5th cp forecast'!N62,0)-1</f>
        <v>5521</v>
      </c>
      <c r="O62" s="153">
        <f xml:space="preserve"> 'Anx 2- 5th cp forecast'!O$62</f>
        <v>3.7975585203182227</v>
      </c>
      <c r="P62" s="154">
        <f xml:space="preserve"> 'Anx 2- 5th cp forecast'!P$62</f>
        <v>5.9088857811532547</v>
      </c>
      <c r="Q62" s="155">
        <f xml:space="preserve"> 'Anx 2- 5th cp forecast'!Q$62</f>
        <v>0</v>
      </c>
      <c r="R62" s="290">
        <f>ROUND('Anx 2- 5th cp forecast'!R62,0)</f>
        <v>5670</v>
      </c>
      <c r="S62" s="153">
        <f xml:space="preserve"> 'Anx 2- 5th cp forecast'!S$62</f>
        <v>3.9888218523552621</v>
      </c>
      <c r="T62" s="154">
        <f xml:space="preserve"> 'Anx 2- 5th cp forecast'!T$62</f>
        <v>6.4333021346273096</v>
      </c>
      <c r="U62" s="155">
        <f xml:space="preserve"> 'Anx 2- 5th cp forecast'!U$62</f>
        <v>0</v>
      </c>
      <c r="V62" s="290">
        <f>ROUND('Anx 2- 5th cp forecast'!V62,0)</f>
        <v>5824</v>
      </c>
      <c r="W62" s="153">
        <f xml:space="preserve"> 'Anx 2- 5th cp forecast'!W$62</f>
        <v>4.1901031681921657</v>
      </c>
      <c r="X62" s="154">
        <f xml:space="preserve"> 'Anx 2- 5th cp forecast'!X$62</f>
        <v>7.0078071732100025</v>
      </c>
      <c r="Y62" s="155">
        <f xml:space="preserve"> 'Anx 2- 5th cp forecast'!Y$62</f>
        <v>0</v>
      </c>
      <c r="AC62" s="134"/>
    </row>
    <row r="63" spans="1:29" ht="13">
      <c r="A63" s="240" t="s">
        <v>147</v>
      </c>
      <c r="B63" s="290">
        <f>ROUND('Anx 2- 5th cp forecast'!B63,0)</f>
        <v>1930</v>
      </c>
      <c r="C63" s="153">
        <f xml:space="preserve"> 'Anx 2- 5th cp forecast'!C$63</f>
        <v>5.512051944592443</v>
      </c>
      <c r="D63" s="154">
        <f xml:space="preserve"> 'Anx 2- 5th cp forecast'!D$63</f>
        <v>7.482543838471587</v>
      </c>
      <c r="E63" s="155">
        <f xml:space="preserve"> 'Anx 2- 5th cp forecast'!E$63</f>
        <v>0</v>
      </c>
      <c r="F63" s="290">
        <f>ROUND('Anx 2- 5th cp forecast'!F63,0)</f>
        <v>1981</v>
      </c>
      <c r="G63" s="153">
        <f xml:space="preserve"> 'Anx 2- 5th cp forecast'!G$63</f>
        <v>5.7880315269444935</v>
      </c>
      <c r="H63" s="154">
        <f xml:space="preserve"> 'Anx 2- 5th cp forecast'!H$63</f>
        <v>8.1343105825702349</v>
      </c>
      <c r="I63" s="155">
        <f xml:space="preserve"> 'Anx 2- 5th cp forecast'!I$63</f>
        <v>0</v>
      </c>
      <c r="J63" s="290">
        <f>ROUND('Anx 2- 5th cp forecast'!J63,0)</f>
        <v>2034</v>
      </c>
      <c r="K63" s="153">
        <f xml:space="preserve"> 'Anx 2- 5th cp forecast'!K$63</f>
        <v>6.078407577596237</v>
      </c>
      <c r="L63" s="154">
        <f xml:space="preserve"> 'Anx 2- 5th cp forecast'!L$63</f>
        <v>8.8473011666109187</v>
      </c>
      <c r="M63" s="155">
        <f xml:space="preserve"> 'Anx 2- 5th cp forecast'!M$63</f>
        <v>0</v>
      </c>
      <c r="N63" s="290">
        <f>ROUND('Anx 2- 5th cp forecast'!N63,0)</f>
        <v>2088</v>
      </c>
      <c r="O63" s="153">
        <f xml:space="preserve"> 'Anx 2- 5th cp forecast'!O$63</f>
        <v>6.3839518665078261</v>
      </c>
      <c r="P63" s="154">
        <f xml:space="preserve"> 'Anx 2- 5th cp forecast'!P$63</f>
        <v>9.6276391987847987</v>
      </c>
      <c r="Q63" s="155">
        <f xml:space="preserve"> 'Anx 2- 5th cp forecast'!Q$63</f>
        <v>0</v>
      </c>
      <c r="R63" s="290">
        <f>ROUND('Anx 2- 5th cp forecast'!R63,0)</f>
        <v>2144</v>
      </c>
      <c r="S63" s="153">
        <f xml:space="preserve"> 'Anx 2- 5th cp forecast'!S$63</f>
        <v>6.7054784207451119</v>
      </c>
      <c r="T63" s="154">
        <f xml:space="preserve"> 'Anx 2- 5th cp forecast'!T$63</f>
        <v>10.482096642740533</v>
      </c>
      <c r="U63" s="155">
        <f xml:space="preserve"> 'Anx 2- 5th cp forecast'!U$63</f>
        <v>0</v>
      </c>
      <c r="V63" s="290">
        <f>ROUND('Anx 2- 5th cp forecast'!V63,0)</f>
        <v>2202</v>
      </c>
      <c r="W63" s="153">
        <f xml:space="preserve"> 'Anx 2- 5th cp forecast'!W$63</f>
        <v>7.0438458810634001</v>
      </c>
      <c r="X63" s="154">
        <f xml:space="preserve"> 'Anx 2- 5th cp forecast'!X$63</f>
        <v>11.418166053152895</v>
      </c>
      <c r="Y63" s="155">
        <f xml:space="preserve"> 'Anx 2- 5th cp forecast'!Y$63</f>
        <v>0</v>
      </c>
      <c r="AC63" s="134"/>
    </row>
    <row r="64" spans="1:29" s="130" customFormat="1" ht="13.5" thickBot="1">
      <c r="A64" s="238" t="s">
        <v>11</v>
      </c>
      <c r="B64" s="289">
        <f>ROUND('Anx 2- 5th cp forecast'!B64,0)</f>
        <v>1766</v>
      </c>
      <c r="C64" s="150">
        <f xml:space="preserve"> 'Anx 2- 5th cp forecast'!C$64</f>
        <v>8.1152687385000011</v>
      </c>
      <c r="D64" s="151">
        <f xml:space="preserve"> 'Anx 2- 5th cp forecast'!D$64</f>
        <v>8.2352478153326949</v>
      </c>
      <c r="E64" s="152">
        <f xml:space="preserve"> 'Anx 2- 5th cp forecast'!E$64</f>
        <v>0</v>
      </c>
      <c r="F64" s="307">
        <f>ROUND('Anx 2- 5th cp forecast'!F64,0)</f>
        <v>1805</v>
      </c>
      <c r="G64" s="151">
        <f xml:space="preserve"> 'Anx 2- 5th cp forecast'!G$64</f>
        <v>8.5210321754250007</v>
      </c>
      <c r="H64" s="151">
        <f xml:space="preserve"> 'Anx 2- 5th cp forecast'!H$64</f>
        <v>8.2898495621707511</v>
      </c>
      <c r="I64" s="156">
        <f xml:space="preserve"> 'Anx 2- 5th cp forecast'!I$64</f>
        <v>0</v>
      </c>
      <c r="J64" s="307">
        <f>ROUND('Anx 2- 5th cp forecast'!J64,0)</f>
        <v>1844</v>
      </c>
      <c r="K64" s="151">
        <f xml:space="preserve"> 'Anx 2- 5th cp forecast'!K$64</f>
        <v>8.9470837841962521</v>
      </c>
      <c r="L64" s="151">
        <f xml:space="preserve"> 'Anx 2- 5th cp forecast'!L$64</f>
        <v>8.3476900789428452</v>
      </c>
      <c r="M64" s="156">
        <f xml:space="preserve"> 'Anx 2- 5th cp forecast'!M$64</f>
        <v>0</v>
      </c>
      <c r="N64" s="307">
        <f>ROUND('Anx 2- 5th cp forecast'!N64,0)</f>
        <v>1884</v>
      </c>
      <c r="O64" s="151">
        <f xml:space="preserve"> 'Anx 2- 5th cp forecast'!O$64</f>
        <v>9.3944379734060632</v>
      </c>
      <c r="P64" s="151">
        <f xml:space="preserve"> 'Anx 2- 5th cp forecast'!P$64</f>
        <v>8.4089614772808083</v>
      </c>
      <c r="Q64" s="156">
        <f xml:space="preserve"> 'Anx 2- 5th cp forecast'!Q$64</f>
        <v>0</v>
      </c>
      <c r="R64" s="307">
        <f>ROUND('Anx 2- 5th cp forecast'!R64,0)</f>
        <v>1925</v>
      </c>
      <c r="S64" s="151">
        <f xml:space="preserve"> 'Anx 2- 5th cp forecast'!S$64</f>
        <v>9.8641598720763675</v>
      </c>
      <c r="T64" s="151">
        <f xml:space="preserve"> 'Anx 2- 5th cp forecast'!T$64</f>
        <v>8.4738672641547659</v>
      </c>
      <c r="U64" s="156">
        <f xml:space="preserve"> 'Anx 2- 5th cp forecast'!U$64</f>
        <v>0</v>
      </c>
      <c r="V64" s="307">
        <f>ROUND('Anx 2- 5th cp forecast'!V64,0)</f>
        <v>1967</v>
      </c>
      <c r="W64" s="151">
        <f xml:space="preserve"> 'Anx 2- 5th cp forecast'!W$64</f>
        <v>10.357367865680189</v>
      </c>
      <c r="X64" s="151">
        <f xml:space="preserve"> 'Anx 2- 5th cp forecast'!X$64</f>
        <v>8.5426230178016915</v>
      </c>
      <c r="Y64" s="156">
        <f xml:space="preserve"> 'Anx 2- 5th cp forecast'!Y$64</f>
        <v>0</v>
      </c>
      <c r="Z64" s="134"/>
      <c r="AA64" s="134"/>
      <c r="AB64" s="134"/>
      <c r="AC64" s="134"/>
    </row>
    <row r="65" spans="1:29" s="130" customFormat="1" ht="13.5" thickBot="1">
      <c r="A65" s="238" t="s">
        <v>98</v>
      </c>
      <c r="B65" s="291">
        <f>ROUND('Anx 2- 5th cp forecast'!B65,0)</f>
        <v>57</v>
      </c>
      <c r="C65" s="157">
        <f xml:space="preserve"> 'Anx 2- 5th cp forecast'!C$65</f>
        <v>1.2417180000000001</v>
      </c>
      <c r="D65" s="157">
        <f xml:space="preserve"> 'Anx 2- 5th cp forecast'!D$65</f>
        <v>1.125</v>
      </c>
      <c r="E65" s="158">
        <f xml:space="preserve"> 'Anx 2- 5th cp forecast'!E$65</f>
        <v>0</v>
      </c>
      <c r="F65" s="291">
        <f>ROUND('Anx 2- 5th cp forecast'!F65,0)</f>
        <v>71</v>
      </c>
      <c r="G65" s="157">
        <f xml:space="preserve"> 'Anx 2- 5th cp forecast'!G$65</f>
        <v>3.6467099999999992</v>
      </c>
      <c r="H65" s="157">
        <f xml:space="preserve"> 'Anx 2- 5th cp forecast'!H$65</f>
        <v>2.8250000000000002</v>
      </c>
      <c r="I65" s="158">
        <f xml:space="preserve"> 'Anx 2- 5th cp forecast'!I$65</f>
        <v>0</v>
      </c>
      <c r="J65" s="291">
        <f>ROUND('Anx 2- 5th cp forecast'!J65,0)</f>
        <v>110</v>
      </c>
      <c r="K65" s="157">
        <f xml:space="preserve"> 'Anx 2- 5th cp forecast'!K$65</f>
        <v>8.2347600000000014</v>
      </c>
      <c r="L65" s="157">
        <f xml:space="preserve"> 'Anx 2- 5th cp forecast'!L$65</f>
        <v>4.7750000000000004</v>
      </c>
      <c r="M65" s="158">
        <f xml:space="preserve"> 'Anx 2- 5th cp forecast'!M$65</f>
        <v>0</v>
      </c>
      <c r="N65" s="291">
        <f>ROUND('Anx 2- 5th cp forecast'!N65,0)</f>
        <v>154</v>
      </c>
      <c r="O65" s="157">
        <f xml:space="preserve"> 'Anx 2- 5th cp forecast'!O$65</f>
        <v>15.078509999999998</v>
      </c>
      <c r="P65" s="157">
        <f xml:space="preserve"> 'Anx 2- 5th cp forecast'!P$65</f>
        <v>6.9750000000000014</v>
      </c>
      <c r="Q65" s="158">
        <f xml:space="preserve"> 'Anx 2- 5th cp forecast'!Q$65</f>
        <v>0</v>
      </c>
      <c r="R65" s="291">
        <f>ROUND('Anx 2- 5th cp forecast'!R65,0)</f>
        <v>193</v>
      </c>
      <c r="S65" s="157">
        <f xml:space="preserve"> 'Anx 2- 5th cp forecast'!S$65</f>
        <v>23.255640000000003</v>
      </c>
      <c r="T65" s="157">
        <f xml:space="preserve"> 'Anx 2- 5th cp forecast'!T$65</f>
        <v>8.9250000000000025</v>
      </c>
      <c r="U65" s="158">
        <f xml:space="preserve"> 'Anx 2- 5th cp forecast'!U$65</f>
        <v>0</v>
      </c>
      <c r="V65" s="291">
        <f>ROUND('Anx 2- 5th cp forecast'!V65,0)</f>
        <v>218</v>
      </c>
      <c r="W65" s="157">
        <f xml:space="preserve"> 'Anx 2- 5th cp forecast'!W$65</f>
        <v>32.248110000000004</v>
      </c>
      <c r="X65" s="157">
        <f xml:space="preserve"> 'Anx 2- 5th cp forecast'!X$65</f>
        <v>10.125</v>
      </c>
      <c r="Y65" s="158">
        <f xml:space="preserve"> 'Anx 2- 5th cp forecast'!Y$65</f>
        <v>0</v>
      </c>
      <c r="Z65" s="134"/>
      <c r="AA65" s="134"/>
      <c r="AB65" s="134"/>
      <c r="AC65" s="134"/>
    </row>
    <row r="66" spans="1:29" ht="13" thickBot="1">
      <c r="A66" s="239"/>
      <c r="B66" s="292"/>
      <c r="C66" s="110">
        <f xml:space="preserve"> 'Anx 2- 5th cp forecast'!C$66</f>
        <v>0</v>
      </c>
      <c r="D66" s="110">
        <f xml:space="preserve"> 'Anx 2- 5th cp forecast'!D$66</f>
        <v>0</v>
      </c>
      <c r="E66" s="110">
        <f xml:space="preserve"> 'Anx 2- 5th cp forecast'!E$66</f>
        <v>0</v>
      </c>
      <c r="F66" s="292"/>
      <c r="G66" s="110">
        <f xml:space="preserve"> 'Anx 2- 5th cp forecast'!G$66</f>
        <v>0</v>
      </c>
      <c r="H66" s="110">
        <f xml:space="preserve"> 'Anx 2- 5th cp forecast'!H$66</f>
        <v>0</v>
      </c>
      <c r="I66" s="110">
        <f xml:space="preserve"> 'Anx 2- 5th cp forecast'!I$66</f>
        <v>0</v>
      </c>
      <c r="J66" s="292"/>
      <c r="K66" s="110">
        <f xml:space="preserve"> 'Anx 2- 5th cp forecast'!K$66</f>
        <v>0</v>
      </c>
      <c r="L66" s="110">
        <f xml:space="preserve"> 'Anx 2- 5th cp forecast'!L$66</f>
        <v>0</v>
      </c>
      <c r="M66" s="110">
        <f xml:space="preserve"> 'Anx 2- 5th cp forecast'!M$66</f>
        <v>0</v>
      </c>
      <c r="N66" s="292"/>
      <c r="O66" s="110">
        <f xml:space="preserve"> 'Anx 2- 5th cp forecast'!O$66</f>
        <v>0</v>
      </c>
      <c r="P66" s="110">
        <f xml:space="preserve"> 'Anx 2- 5th cp forecast'!P$66</f>
        <v>0</v>
      </c>
      <c r="Q66" s="110">
        <f xml:space="preserve"> 'Anx 2- 5th cp forecast'!Q$66</f>
        <v>0</v>
      </c>
      <c r="R66" s="292"/>
      <c r="S66" s="110">
        <f xml:space="preserve"> 'Anx 2- 5th cp forecast'!S$66</f>
        <v>0</v>
      </c>
      <c r="T66" s="110">
        <f xml:space="preserve"> 'Anx 2- 5th cp forecast'!T$66</f>
        <v>0</v>
      </c>
      <c r="U66" s="110">
        <f xml:space="preserve"> 'Anx 2- 5th cp forecast'!U$66</f>
        <v>0</v>
      </c>
      <c r="V66" s="292"/>
      <c r="W66" s="110">
        <f xml:space="preserve"> 'Anx 2- 5th cp forecast'!W$66</f>
        <v>0</v>
      </c>
      <c r="X66" s="110">
        <f xml:space="preserve"> 'Anx 2- 5th cp forecast'!X$66</f>
        <v>0</v>
      </c>
      <c r="Y66" s="110">
        <f xml:space="preserve"> 'Anx 2- 5th cp forecast'!Y$66</f>
        <v>0</v>
      </c>
    </row>
    <row r="67" spans="1:29" ht="13" thickBot="1">
      <c r="A67" s="248" t="s">
        <v>12</v>
      </c>
      <c r="B67" s="293"/>
      <c r="C67" s="261">
        <f xml:space="preserve"> 'Anx 2- 5th cp forecast'!C$67</f>
        <v>0</v>
      </c>
      <c r="D67" s="261">
        <f xml:space="preserve"> 'Anx 2- 5th cp forecast'!D$67</f>
        <v>0</v>
      </c>
      <c r="E67" s="261">
        <f xml:space="preserve"> 'Anx 2- 5th cp forecast'!E$67</f>
        <v>0</v>
      </c>
      <c r="F67" s="308"/>
      <c r="G67" s="275">
        <f xml:space="preserve"> 'Anx 2- 5th cp forecast'!G$67</f>
        <v>0</v>
      </c>
      <c r="H67" s="275">
        <f xml:space="preserve"> 'Anx 2- 5th cp forecast'!H$67</f>
        <v>0</v>
      </c>
      <c r="I67" s="261">
        <f xml:space="preserve"> 'Anx 2- 5th cp forecast'!I$67</f>
        <v>0</v>
      </c>
      <c r="J67" s="308"/>
      <c r="K67" s="275">
        <f xml:space="preserve"> 'Anx 2- 5th cp forecast'!K$67</f>
        <v>0</v>
      </c>
      <c r="L67" s="275">
        <f xml:space="preserve"> 'Anx 2- 5th cp forecast'!L$67</f>
        <v>0</v>
      </c>
      <c r="M67" s="275">
        <f xml:space="preserve"> 'Anx 2- 5th cp forecast'!M$67</f>
        <v>0</v>
      </c>
      <c r="N67" s="308"/>
      <c r="O67" s="275">
        <f xml:space="preserve"> 'Anx 2- 5th cp forecast'!O$67</f>
        <v>0</v>
      </c>
      <c r="P67" s="275">
        <f xml:space="preserve"> 'Anx 2- 5th cp forecast'!P$67</f>
        <v>0</v>
      </c>
      <c r="Q67" s="261">
        <f xml:space="preserve"> 'Anx 2- 5th cp forecast'!Q$67</f>
        <v>0</v>
      </c>
      <c r="R67" s="308"/>
      <c r="S67" s="275">
        <f xml:space="preserve"> 'Anx 2- 5th cp forecast'!S$67</f>
        <v>0</v>
      </c>
      <c r="T67" s="275">
        <f xml:space="preserve"> 'Anx 2- 5th cp forecast'!T$67</f>
        <v>0</v>
      </c>
      <c r="U67" s="261">
        <f xml:space="preserve"> 'Anx 2- 5th cp forecast'!U$67</f>
        <v>0</v>
      </c>
      <c r="V67" s="308"/>
      <c r="W67" s="275">
        <f xml:space="preserve"> 'Anx 2- 5th cp forecast'!W$67</f>
        <v>0</v>
      </c>
      <c r="X67" s="275">
        <f xml:space="preserve"> 'Anx 2- 5th cp forecast'!X$67</f>
        <v>0</v>
      </c>
      <c r="Y67" s="277">
        <f xml:space="preserve"> 'Anx 2- 5th cp forecast'!Y$67</f>
        <v>0</v>
      </c>
    </row>
    <row r="68" spans="1:29">
      <c r="A68" s="249" t="s">
        <v>13</v>
      </c>
      <c r="B68" s="294">
        <f>SUM(B70,B84,B85,B90,B95:B99)</f>
        <v>3748</v>
      </c>
      <c r="C68" s="214">
        <f xml:space="preserve"> 'Anx 2- 5th cp forecast'!C$68</f>
        <v>2513.2588101526153</v>
      </c>
      <c r="D68" s="214">
        <f xml:space="preserve"> 'Anx 2- 5th cp forecast'!D$68</f>
        <v>1050.7263037531138</v>
      </c>
      <c r="E68" s="214">
        <f xml:space="preserve"> 'Anx 2- 5th cp forecast'!E$68</f>
        <v>0</v>
      </c>
      <c r="F68" s="309">
        <f>SUM(F70,F84,F85,F90,F95:F99)</f>
        <v>4035</v>
      </c>
      <c r="G68" s="213">
        <f xml:space="preserve"> 'Anx 2- 5th cp forecast'!G$68</f>
        <v>2686.4748321204343</v>
      </c>
      <c r="H68" s="213">
        <f xml:space="preserve"> 'Anx 2- 5th cp forecast'!H$68</f>
        <v>1141.1825378495002</v>
      </c>
      <c r="I68" s="214">
        <f xml:space="preserve"> 'Anx 2- 5th cp forecast'!I$68</f>
        <v>0</v>
      </c>
      <c r="J68" s="315">
        <f>SUM(J70,J84,J85,J90,J95:J99)</f>
        <v>4351</v>
      </c>
      <c r="K68" s="213">
        <f xml:space="preserve"> 'Anx 2- 5th cp forecast'!K$68</f>
        <v>2877.1783908716798</v>
      </c>
      <c r="L68" s="213">
        <f xml:space="preserve"> 'Anx 2- 5th cp forecast'!L$68</f>
        <v>1242.6929728354116</v>
      </c>
      <c r="M68" s="213">
        <f xml:space="preserve"> 'Anx 2- 5th cp forecast'!M$68</f>
        <v>0</v>
      </c>
      <c r="N68" s="315">
        <f>SUM(N70,N84,N85,N90,N95:N99)</f>
        <v>4700</v>
      </c>
      <c r="O68" s="213">
        <f xml:space="preserve"> 'Anx 2- 5th cp forecast'!O$68</f>
        <v>3087.7345733417533</v>
      </c>
      <c r="P68" s="213">
        <f xml:space="preserve"> 'Anx 2- 5th cp forecast'!P$68</f>
        <v>1356.6496399182997</v>
      </c>
      <c r="Q68" s="214">
        <f xml:space="preserve"> 'Anx 2- 5th cp forecast'!Q$68</f>
        <v>0</v>
      </c>
      <c r="R68" s="315">
        <f>SUM(R70,R84,R85,R90,R95:R99)</f>
        <v>5087</v>
      </c>
      <c r="S68" s="213">
        <f xml:space="preserve"> 'Anx 2- 5th cp forecast'!S$68</f>
        <v>3320.8793710785521</v>
      </c>
      <c r="T68" s="213">
        <f xml:space="preserve"> 'Anx 2- 5th cp forecast'!T$68</f>
        <v>1484.6730033741842</v>
      </c>
      <c r="U68" s="214">
        <f xml:space="preserve"> 'Anx 2- 5th cp forecast'!U$68</f>
        <v>0</v>
      </c>
      <c r="V68" s="315">
        <f>SUM(V70,V84,V85,V90,V95:V99)</f>
        <v>5517</v>
      </c>
      <c r="W68" s="213">
        <f xml:space="preserve"> 'Anx 2- 5th cp forecast'!W$68</f>
        <v>3579.7814959604975</v>
      </c>
      <c r="X68" s="213">
        <f xml:space="preserve"> 'Anx 2- 5th cp forecast'!X$68</f>
        <v>1628.6448404131627</v>
      </c>
      <c r="Y68" s="218">
        <f xml:space="preserve"> 'Anx 2- 5th cp forecast'!Y$68</f>
        <v>0</v>
      </c>
    </row>
    <row r="69" spans="1:29">
      <c r="A69" s="199" t="s">
        <v>171</v>
      </c>
      <c r="B69" s="295">
        <f>SUM(B70,B84)</f>
        <v>2556</v>
      </c>
      <c r="C69" s="262">
        <f xml:space="preserve"> 'Anx 2- 5th cp forecast'!C$69</f>
        <v>1120.6934058272886</v>
      </c>
      <c r="D69" s="262">
        <f xml:space="preserve"> 'Anx 2- 5th cp forecast'!D$69</f>
        <v>538.14200725487535</v>
      </c>
      <c r="E69" s="210">
        <f xml:space="preserve"> 'Anx 2- 5th cp forecast'!E$69</f>
        <v>0</v>
      </c>
      <c r="F69" s="310">
        <f>SUM(F70,F84)</f>
        <v>2752</v>
      </c>
      <c r="G69" s="210">
        <f xml:space="preserve"> 'Anx 2- 5th cp forecast'!G$69</f>
        <v>1233.4922618449773</v>
      </c>
      <c r="H69" s="210">
        <f xml:space="preserve"> 'Anx 2- 5th cp forecast'!H$69</f>
        <v>581.43022660634551</v>
      </c>
      <c r="I69" s="210">
        <f xml:space="preserve"> 'Anx 2- 5th cp forecast'!I$69</f>
        <v>0</v>
      </c>
      <c r="J69" s="310">
        <f>SUM(J70,J84)</f>
        <v>2965</v>
      </c>
      <c r="K69" s="210">
        <f xml:space="preserve"> 'Anx 2- 5th cp forecast'!K$69</f>
        <v>1360.9483298491334</v>
      </c>
      <c r="L69" s="210">
        <f xml:space="preserve"> 'Anx 2- 5th cp forecast'!L$69</f>
        <v>629.10224238806472</v>
      </c>
      <c r="M69" s="210">
        <f xml:space="preserve"> 'Anx 2- 5th cp forecast'!M$69</f>
        <v>0</v>
      </c>
      <c r="N69" s="310">
        <f>SUM(N70,N84)</f>
        <v>3196</v>
      </c>
      <c r="O69" s="210">
        <f xml:space="preserve"> 'Anx 2- 5th cp forecast'!O$69</f>
        <v>1505.2827645968957</v>
      </c>
      <c r="P69" s="210">
        <f xml:space="preserve"> 'Anx 2- 5th cp forecast'!P$69</f>
        <v>681.66627403891516</v>
      </c>
      <c r="Q69" s="210">
        <f xml:space="preserve"> 'Anx 2- 5th cp forecast'!Q$69</f>
        <v>0</v>
      </c>
      <c r="R69" s="310">
        <f>SUM(R70,R84)</f>
        <v>3450</v>
      </c>
      <c r="S69" s="210">
        <f xml:space="preserve"> 'Anx 2- 5th cp forecast'!S$69</f>
        <v>1669.0794790767777</v>
      </c>
      <c r="T69" s="210">
        <f xml:space="preserve"> 'Anx 2- 5th cp forecast'!T$69</f>
        <v>739.69392706954807</v>
      </c>
      <c r="U69" s="210">
        <f xml:space="preserve"> 'Anx 2- 5th cp forecast'!U$69</f>
        <v>0</v>
      </c>
      <c r="V69" s="310">
        <f>SUM(V70,V84)</f>
        <v>3729</v>
      </c>
      <c r="W69" s="210">
        <f xml:space="preserve"> 'Anx 2- 5th cp forecast'!W$69</f>
        <v>1855.3464297996736</v>
      </c>
      <c r="X69" s="210">
        <f xml:space="preserve"> 'Anx 2- 5th cp forecast'!X$69</f>
        <v>803.82839975082277</v>
      </c>
      <c r="Y69" s="219">
        <f xml:space="preserve"> 'Anx 2- 5th cp forecast'!Y$69</f>
        <v>0</v>
      </c>
      <c r="AA69" s="200"/>
    </row>
    <row r="70" spans="1:29" s="193" customFormat="1" ht="13">
      <c r="A70" s="191" t="s">
        <v>160</v>
      </c>
      <c r="B70" s="296">
        <f>SUM(B71:B83)</f>
        <v>2556</v>
      </c>
      <c r="C70" s="212">
        <f xml:space="preserve"> 'Anx 2- 5th cp forecast'!C$70</f>
        <v>1120.6934058272886</v>
      </c>
      <c r="D70" s="212">
        <f xml:space="preserve"> 'Anx 2- 5th cp forecast'!D$70</f>
        <v>538.14200725487535</v>
      </c>
      <c r="E70" s="212">
        <f xml:space="preserve"> 'Anx 2- 5th cp forecast'!E$70</f>
        <v>0</v>
      </c>
      <c r="F70" s="296">
        <f>SUM(F71:F83)</f>
        <v>2752</v>
      </c>
      <c r="G70" s="212">
        <f xml:space="preserve"> 'Anx 2- 5th cp forecast'!G$70</f>
        <v>1233.4922618449773</v>
      </c>
      <c r="H70" s="212">
        <f xml:space="preserve"> 'Anx 2- 5th cp forecast'!H$70</f>
        <v>581.43022660634551</v>
      </c>
      <c r="I70" s="212">
        <f xml:space="preserve"> 'Anx 2- 5th cp forecast'!I$70</f>
        <v>0</v>
      </c>
      <c r="J70" s="296">
        <f>SUM(J71:J83)</f>
        <v>2965</v>
      </c>
      <c r="K70" s="212">
        <f xml:space="preserve"> 'Anx 2- 5th cp forecast'!K$70</f>
        <v>1360.9483298491334</v>
      </c>
      <c r="L70" s="212">
        <f xml:space="preserve"> 'Anx 2- 5th cp forecast'!L$70</f>
        <v>629.10224238806472</v>
      </c>
      <c r="M70" s="212">
        <f xml:space="preserve"> 'Anx 2- 5th cp forecast'!M$70</f>
        <v>0</v>
      </c>
      <c r="N70" s="296">
        <f>SUM(N71:N83)</f>
        <v>3196</v>
      </c>
      <c r="O70" s="212">
        <f xml:space="preserve"> 'Anx 2- 5th cp forecast'!O$70</f>
        <v>1505.2827645968957</v>
      </c>
      <c r="P70" s="212">
        <f xml:space="preserve"> 'Anx 2- 5th cp forecast'!P$70</f>
        <v>681.66627403891516</v>
      </c>
      <c r="Q70" s="212">
        <f xml:space="preserve"> 'Anx 2- 5th cp forecast'!Q$70</f>
        <v>0</v>
      </c>
      <c r="R70" s="296">
        <f>SUM(R71:R83)</f>
        <v>3450</v>
      </c>
      <c r="S70" s="212">
        <f xml:space="preserve"> 'Anx 2- 5th cp forecast'!S$70</f>
        <v>1669.0794790767777</v>
      </c>
      <c r="T70" s="212">
        <f xml:space="preserve"> 'Anx 2- 5th cp forecast'!T$70</f>
        <v>739.69392706954807</v>
      </c>
      <c r="U70" s="212">
        <f xml:space="preserve"> 'Anx 2- 5th cp forecast'!U$70</f>
        <v>0</v>
      </c>
      <c r="V70" s="296">
        <f>SUM(V71:V83)</f>
        <v>3729</v>
      </c>
      <c r="W70" s="212">
        <f xml:space="preserve"> 'Anx 2- 5th cp forecast'!W$70</f>
        <v>1855.3464297996736</v>
      </c>
      <c r="X70" s="212">
        <f xml:space="preserve"> 'Anx 2- 5th cp forecast'!X$70</f>
        <v>803.82839975082277</v>
      </c>
      <c r="Y70" s="192">
        <f xml:space="preserve"> 'Anx 2- 5th cp forecast'!Y$70</f>
        <v>0</v>
      </c>
      <c r="Z70" s="345"/>
      <c r="AA70" s="201"/>
      <c r="AB70" s="201"/>
      <c r="AC70" s="200"/>
    </row>
    <row r="71" spans="1:29" s="193" customFormat="1">
      <c r="A71" s="194" t="s">
        <v>161</v>
      </c>
      <c r="B71" s="297">
        <f>ROUND('Anx 2- 5th cp forecast'!B71,0)</f>
        <v>1764</v>
      </c>
      <c r="C71" s="205">
        <f xml:space="preserve"> 'Anx 2- 5th cp forecast'!C$71</f>
        <v>330.64332921833039</v>
      </c>
      <c r="D71" s="205">
        <f xml:space="preserve"> 'Anx 2- 5th cp forecast'!D$71</f>
        <v>438.75043163123627</v>
      </c>
      <c r="E71" s="205">
        <f xml:space="preserve"> 'Anx 2- 5th cp forecast'!E$71</f>
        <v>0</v>
      </c>
      <c r="F71" s="350">
        <f>ROUND('Anx 2- 5th cp forecast'!F71,0)+1</f>
        <v>1900</v>
      </c>
      <c r="G71" s="205">
        <f xml:space="preserve"> 'Anx 2- 5th cp forecast'!G$71</f>
        <v>363.92289443373903</v>
      </c>
      <c r="H71" s="205">
        <f xml:space="preserve"> 'Anx 2- 5th cp forecast'!H$71</f>
        <v>474.04357854962916</v>
      </c>
      <c r="I71" s="205">
        <f xml:space="preserve"> 'Anx 2- 5th cp forecast'!I$71</f>
        <v>0</v>
      </c>
      <c r="J71" s="350">
        <f>ROUND('Anx 2- 5th cp forecast'!J71,0)+2</f>
        <v>2047</v>
      </c>
      <c r="K71" s="205">
        <f xml:space="preserve"> 'Anx 2- 5th cp forecast'!K$71</f>
        <v>401.5268443051695</v>
      </c>
      <c r="L71" s="205">
        <f xml:space="preserve"> 'Anx 2- 5th cp forecast'!L$71</f>
        <v>512.91086119804379</v>
      </c>
      <c r="M71" s="205">
        <f xml:space="preserve"> 'Anx 2- 5th cp forecast'!M$71</f>
        <v>0</v>
      </c>
      <c r="N71" s="297">
        <f>ROUND('Anx 2- 5th cp forecast'!N71,0)</f>
        <v>2206</v>
      </c>
      <c r="O71" s="205">
        <f xml:space="preserve"> 'Anx 2- 5th cp forecast'!O$71</f>
        <v>444.11049633497424</v>
      </c>
      <c r="P71" s="205">
        <f xml:space="preserve"> 'Anx 2- 5th cp forecast'!P$71</f>
        <v>555.76663395723244</v>
      </c>
      <c r="Q71" s="205">
        <f xml:space="preserve"> 'Anx 2- 5th cp forecast'!Q$71</f>
        <v>0</v>
      </c>
      <c r="R71" s="297">
        <f>ROUND('Anx 2- 5th cp forecast'!R71,0)</f>
        <v>2381</v>
      </c>
      <c r="S71" s="205">
        <f xml:space="preserve"> 'Anx 2- 5th cp forecast'!S$71</f>
        <v>492.4361942547128</v>
      </c>
      <c r="T71" s="205">
        <f xml:space="preserve"> 'Anx 2- 5th cp forecast'!T$71</f>
        <v>603.07693025543529</v>
      </c>
      <c r="U71" s="205">
        <f xml:space="preserve"> 'Anx 2- 5th cp forecast'!U$71</f>
        <v>0</v>
      </c>
      <c r="V71" s="297">
        <f>ROUND('Anx 2- 5th cp forecast'!V71,0)</f>
        <v>2573</v>
      </c>
      <c r="W71" s="205">
        <f xml:space="preserve"> 'Anx 2- 5th cp forecast'!W$71</f>
        <v>547.39138930638808</v>
      </c>
      <c r="X71" s="205">
        <f xml:space="preserve"> 'Anx 2- 5th cp forecast'!X$71</f>
        <v>655.36615353107481</v>
      </c>
      <c r="Y71" s="195">
        <f xml:space="preserve"> 'Anx 2- 5th cp forecast'!Y$71</f>
        <v>0</v>
      </c>
      <c r="Z71" s="200"/>
      <c r="AA71" s="200"/>
      <c r="AB71" s="200"/>
      <c r="AC71" s="200"/>
    </row>
    <row r="72" spans="1:29" s="193" customFormat="1">
      <c r="A72" s="194" t="s">
        <v>162</v>
      </c>
      <c r="B72" s="297">
        <f>ROUND('Anx 2- 5th cp forecast'!B72,0)</f>
        <v>775</v>
      </c>
      <c r="C72" s="205">
        <f xml:space="preserve"> 'Anx 2- 5th cp forecast'!C$72</f>
        <v>208.5668187808059</v>
      </c>
      <c r="D72" s="205">
        <f xml:space="preserve"> 'Anx 2- 5th cp forecast'!D$72</f>
        <v>94.291551208442641</v>
      </c>
      <c r="E72" s="205">
        <f xml:space="preserve"> 'Anx 2- 5th cp forecast'!E$72</f>
        <v>0</v>
      </c>
      <c r="F72" s="297">
        <f>ROUND('Anx 2- 5th cp forecast'!F72,0)</f>
        <v>834</v>
      </c>
      <c r="G72" s="205">
        <f xml:space="preserve"> 'Anx 2- 5th cp forecast'!G$72</f>
        <v>229.55926724119163</v>
      </c>
      <c r="H72" s="205">
        <f xml:space="preserve"> 'Anx 2- 5th cp forecast'!H$72</f>
        <v>101.87637695457374</v>
      </c>
      <c r="I72" s="205">
        <f xml:space="preserve"> 'Anx 2- 5th cp forecast'!I$72</f>
        <v>0</v>
      </c>
      <c r="J72" s="297">
        <f>ROUND('Anx 2- 5th cp forecast'!J72,0)</f>
        <v>899</v>
      </c>
      <c r="K72" s="205">
        <f xml:space="preserve"> 'Anx 2- 5th cp forecast'!K$72</f>
        <v>253.27949839425477</v>
      </c>
      <c r="L72" s="205">
        <f xml:space="preserve"> 'Anx 2- 5th cp forecast'!L$72</f>
        <v>110.22931773357281</v>
      </c>
      <c r="M72" s="205">
        <f xml:space="preserve"> 'Anx 2- 5th cp forecast'!M$72</f>
        <v>0</v>
      </c>
      <c r="N72" s="297">
        <f>ROUND('Anx 2- 5th cp forecast'!N72,0)</f>
        <v>969</v>
      </c>
      <c r="O72" s="205">
        <f xml:space="preserve"> 'Anx 2- 5th cp forecast'!O$72</f>
        <v>280.14088058793737</v>
      </c>
      <c r="P72" s="205">
        <f xml:space="preserve"> 'Anx 2- 5th cp forecast'!P$72</f>
        <v>119.43942215826036</v>
      </c>
      <c r="Q72" s="205">
        <f xml:space="preserve"> 'Anx 2- 5th cp forecast'!Q$72</f>
        <v>0</v>
      </c>
      <c r="R72" s="350">
        <f>ROUND('Anx 2- 5th cp forecast'!R72,0)+1</f>
        <v>1047</v>
      </c>
      <c r="S72" s="205">
        <f xml:space="preserve"> 'Anx 2- 5th cp forecast'!S$72</f>
        <v>310.6242933466645</v>
      </c>
      <c r="T72" s="205">
        <f xml:space="preserve"> 'Anx 2- 5th cp forecast'!T$72</f>
        <v>129.60684514973894</v>
      </c>
      <c r="U72" s="205">
        <f xml:space="preserve"> 'Anx 2- 5th cp forecast'!U$72</f>
        <v>0</v>
      </c>
      <c r="V72" s="350">
        <f>ROUND('Anx 2- 5th cp forecast'!V72,0)+1</f>
        <v>1132</v>
      </c>
      <c r="W72" s="205">
        <f xml:space="preserve"> 'Anx 2- 5th cp forecast'!W$72</f>
        <v>345.28953287985991</v>
      </c>
      <c r="X72" s="205">
        <f xml:space="preserve"> 'Anx 2- 5th cp forecast'!X$72</f>
        <v>140.84428588754915</v>
      </c>
      <c r="Y72" s="195">
        <f xml:space="preserve"> 'Anx 2- 5th cp forecast'!Y$72</f>
        <v>0</v>
      </c>
      <c r="Z72" s="200"/>
      <c r="AA72" s="200"/>
      <c r="AB72" s="200"/>
      <c r="AC72" s="200"/>
    </row>
    <row r="73" spans="1:29" s="193" customFormat="1">
      <c r="A73" s="194" t="s">
        <v>163</v>
      </c>
      <c r="B73" s="297">
        <f>ROUND('Anx 2- 5th cp forecast'!B73,0)</f>
        <v>0</v>
      </c>
      <c r="C73" s="205">
        <f xml:space="preserve"> 'Anx 2- 5th cp forecast'!C$73</f>
        <v>0</v>
      </c>
      <c r="D73" s="205">
        <f xml:space="preserve"> 'Anx 2- 5th cp forecast'!D$73</f>
        <v>0</v>
      </c>
      <c r="E73" s="205">
        <f xml:space="preserve"> 'Anx 2- 5th cp forecast'!E$73</f>
        <v>0</v>
      </c>
      <c r="F73" s="297">
        <f>ROUND('Anx 2- 5th cp forecast'!F73,0)</f>
        <v>0</v>
      </c>
      <c r="G73" s="205">
        <f xml:space="preserve"> 'Anx 2- 5th cp forecast'!G$73</f>
        <v>0</v>
      </c>
      <c r="H73" s="205">
        <f xml:space="preserve"> 'Anx 2- 5th cp forecast'!H$73</f>
        <v>0</v>
      </c>
      <c r="I73" s="205">
        <f xml:space="preserve"> 'Anx 2- 5th cp forecast'!I$73</f>
        <v>0</v>
      </c>
      <c r="J73" s="297">
        <f>ROUND('Anx 2- 5th cp forecast'!J73,0)</f>
        <v>0</v>
      </c>
      <c r="K73" s="205">
        <f xml:space="preserve"> 'Anx 2- 5th cp forecast'!K$73</f>
        <v>0</v>
      </c>
      <c r="L73" s="205">
        <f xml:space="preserve"> 'Anx 2- 5th cp forecast'!L$73</f>
        <v>0</v>
      </c>
      <c r="M73" s="205">
        <f xml:space="preserve"> 'Anx 2- 5th cp forecast'!M$73</f>
        <v>0</v>
      </c>
      <c r="N73" s="297">
        <f>ROUND('Anx 2- 5th cp forecast'!N73,0)</f>
        <v>0</v>
      </c>
      <c r="O73" s="205">
        <f xml:space="preserve"> 'Anx 2- 5th cp forecast'!O$73</f>
        <v>0</v>
      </c>
      <c r="P73" s="205">
        <f xml:space="preserve"> 'Anx 2- 5th cp forecast'!P$73</f>
        <v>0</v>
      </c>
      <c r="Q73" s="205">
        <f xml:space="preserve"> 'Anx 2- 5th cp forecast'!Q$73</f>
        <v>0</v>
      </c>
      <c r="R73" s="297">
        <f>ROUND('Anx 2- 5th cp forecast'!R73,0)</f>
        <v>0</v>
      </c>
      <c r="S73" s="205">
        <f xml:space="preserve"> 'Anx 2- 5th cp forecast'!S$73</f>
        <v>0</v>
      </c>
      <c r="T73" s="205">
        <f xml:space="preserve"> 'Anx 2- 5th cp forecast'!T$73</f>
        <v>0</v>
      </c>
      <c r="U73" s="205">
        <f xml:space="preserve"> 'Anx 2- 5th cp forecast'!U$73</f>
        <v>0</v>
      </c>
      <c r="V73" s="297">
        <f>ROUND('Anx 2- 5th cp forecast'!V73,0)</f>
        <v>0</v>
      </c>
      <c r="W73" s="205">
        <f xml:space="preserve"> 'Anx 2- 5th cp forecast'!W$73</f>
        <v>0</v>
      </c>
      <c r="X73" s="205">
        <f xml:space="preserve"> 'Anx 2- 5th cp forecast'!X$73</f>
        <v>0</v>
      </c>
      <c r="Y73" s="195">
        <f xml:space="preserve"> 'Anx 2- 5th cp forecast'!Y$73</f>
        <v>0</v>
      </c>
      <c r="Z73" s="200"/>
      <c r="AA73" s="200"/>
      <c r="AB73" s="200"/>
      <c r="AC73" s="200"/>
    </row>
    <row r="74" spans="1:29" s="193" customFormat="1">
      <c r="A74" s="194" t="s">
        <v>164</v>
      </c>
      <c r="B74" s="297">
        <f>ROUND('Anx 2- 5th cp forecast'!B74,0)</f>
        <v>0</v>
      </c>
      <c r="C74" s="205">
        <f xml:space="preserve"> 'Anx 2- 5th cp forecast'!C$74</f>
        <v>0</v>
      </c>
      <c r="D74" s="205">
        <f xml:space="preserve"> 'Anx 2- 5th cp forecast'!D$74</f>
        <v>0</v>
      </c>
      <c r="E74" s="205">
        <f xml:space="preserve"> 'Anx 2- 5th cp forecast'!E$74</f>
        <v>0</v>
      </c>
      <c r="F74" s="297">
        <f>ROUND('Anx 2- 5th cp forecast'!F74,0)</f>
        <v>0</v>
      </c>
      <c r="G74" s="205">
        <f xml:space="preserve"> 'Anx 2- 5th cp forecast'!G$74</f>
        <v>0</v>
      </c>
      <c r="H74" s="205">
        <f xml:space="preserve"> 'Anx 2- 5th cp forecast'!H$74</f>
        <v>0</v>
      </c>
      <c r="I74" s="205">
        <f xml:space="preserve"> 'Anx 2- 5th cp forecast'!I$74</f>
        <v>0</v>
      </c>
      <c r="J74" s="297">
        <f>ROUND('Anx 2- 5th cp forecast'!J74,0)</f>
        <v>0</v>
      </c>
      <c r="K74" s="205">
        <f xml:space="preserve"> 'Anx 2- 5th cp forecast'!K$74</f>
        <v>0</v>
      </c>
      <c r="L74" s="205">
        <f xml:space="preserve"> 'Anx 2- 5th cp forecast'!L$74</f>
        <v>0</v>
      </c>
      <c r="M74" s="205">
        <f xml:space="preserve"> 'Anx 2- 5th cp forecast'!M$74</f>
        <v>0</v>
      </c>
      <c r="N74" s="297">
        <f>ROUND('Anx 2- 5th cp forecast'!N74,0)</f>
        <v>0</v>
      </c>
      <c r="O74" s="205">
        <f xml:space="preserve"> 'Anx 2- 5th cp forecast'!O$74</f>
        <v>0</v>
      </c>
      <c r="P74" s="205">
        <f xml:space="preserve"> 'Anx 2- 5th cp forecast'!P$74</f>
        <v>0</v>
      </c>
      <c r="Q74" s="205">
        <f xml:space="preserve"> 'Anx 2- 5th cp forecast'!Q$74</f>
        <v>0</v>
      </c>
      <c r="R74" s="297">
        <f>ROUND('Anx 2- 5th cp forecast'!R74,0)</f>
        <v>0</v>
      </c>
      <c r="S74" s="205">
        <f xml:space="preserve"> 'Anx 2- 5th cp forecast'!S$74</f>
        <v>0</v>
      </c>
      <c r="T74" s="205">
        <f xml:space="preserve"> 'Anx 2- 5th cp forecast'!T$74</f>
        <v>0</v>
      </c>
      <c r="U74" s="205">
        <f xml:space="preserve"> 'Anx 2- 5th cp forecast'!U$74</f>
        <v>0</v>
      </c>
      <c r="V74" s="297">
        <f>ROUND('Anx 2- 5th cp forecast'!V74,0)</f>
        <v>0</v>
      </c>
      <c r="W74" s="205">
        <f xml:space="preserve"> 'Anx 2- 5th cp forecast'!W$74</f>
        <v>0</v>
      </c>
      <c r="X74" s="205">
        <f xml:space="preserve"> 'Anx 2- 5th cp forecast'!X$74</f>
        <v>0</v>
      </c>
      <c r="Y74" s="195">
        <f xml:space="preserve"> 'Anx 2- 5th cp forecast'!Y$74</f>
        <v>0</v>
      </c>
      <c r="Z74" s="200"/>
      <c r="AA74" s="200"/>
      <c r="AB74" s="200"/>
      <c r="AC74" s="200"/>
    </row>
    <row r="75" spans="1:29" s="193" customFormat="1">
      <c r="A75" s="194" t="s">
        <v>165</v>
      </c>
      <c r="B75" s="297">
        <f>ROUND('Anx 2- 5th cp forecast'!B75,0)</f>
        <v>0</v>
      </c>
      <c r="C75" s="205">
        <f xml:space="preserve"> 'Anx 2- 5th cp forecast'!C$75</f>
        <v>0</v>
      </c>
      <c r="D75" s="205">
        <f xml:space="preserve"> 'Anx 2- 5th cp forecast'!D$75</f>
        <v>0</v>
      </c>
      <c r="E75" s="205">
        <f xml:space="preserve"> 'Anx 2- 5th cp forecast'!E$75</f>
        <v>0</v>
      </c>
      <c r="F75" s="297">
        <f>ROUND('Anx 2- 5th cp forecast'!F75,0)</f>
        <v>0</v>
      </c>
      <c r="G75" s="205">
        <f xml:space="preserve"> 'Anx 2- 5th cp forecast'!G$75</f>
        <v>0</v>
      </c>
      <c r="H75" s="205">
        <f xml:space="preserve"> 'Anx 2- 5th cp forecast'!H$75</f>
        <v>0</v>
      </c>
      <c r="I75" s="205">
        <f xml:space="preserve"> 'Anx 2- 5th cp forecast'!I$75</f>
        <v>0</v>
      </c>
      <c r="J75" s="297">
        <f>ROUND('Anx 2- 5th cp forecast'!J75,0)</f>
        <v>0</v>
      </c>
      <c r="K75" s="205">
        <f xml:space="preserve"> 'Anx 2- 5th cp forecast'!K$75</f>
        <v>0</v>
      </c>
      <c r="L75" s="205">
        <f xml:space="preserve"> 'Anx 2- 5th cp forecast'!L$75</f>
        <v>0</v>
      </c>
      <c r="M75" s="205">
        <f xml:space="preserve"> 'Anx 2- 5th cp forecast'!M$75</f>
        <v>0</v>
      </c>
      <c r="N75" s="297">
        <f>ROUND('Anx 2- 5th cp forecast'!N75,0)</f>
        <v>0</v>
      </c>
      <c r="O75" s="205">
        <f xml:space="preserve"> 'Anx 2- 5th cp forecast'!O$75</f>
        <v>0</v>
      </c>
      <c r="P75" s="205">
        <f xml:space="preserve"> 'Anx 2- 5th cp forecast'!P$75</f>
        <v>0</v>
      </c>
      <c r="Q75" s="205">
        <f xml:space="preserve"> 'Anx 2- 5th cp forecast'!Q$75</f>
        <v>0</v>
      </c>
      <c r="R75" s="297">
        <f>ROUND('Anx 2- 5th cp forecast'!R75,0)</f>
        <v>0</v>
      </c>
      <c r="S75" s="205">
        <f xml:space="preserve"> 'Anx 2- 5th cp forecast'!S$75</f>
        <v>0</v>
      </c>
      <c r="T75" s="205">
        <f xml:space="preserve"> 'Anx 2- 5th cp forecast'!T$75</f>
        <v>0</v>
      </c>
      <c r="U75" s="205">
        <f xml:space="preserve"> 'Anx 2- 5th cp forecast'!U$75</f>
        <v>0</v>
      </c>
      <c r="V75" s="297">
        <f>ROUND('Anx 2- 5th cp forecast'!V75,0)</f>
        <v>0</v>
      </c>
      <c r="W75" s="205">
        <f xml:space="preserve"> 'Anx 2- 5th cp forecast'!W$75</f>
        <v>0</v>
      </c>
      <c r="X75" s="205">
        <f xml:space="preserve"> 'Anx 2- 5th cp forecast'!X$75</f>
        <v>0</v>
      </c>
      <c r="Y75" s="195">
        <f xml:space="preserve"> 'Anx 2- 5th cp forecast'!Y$75</f>
        <v>0</v>
      </c>
      <c r="Z75" s="200"/>
      <c r="AA75" s="200"/>
      <c r="AB75" s="200"/>
      <c r="AC75" s="200"/>
    </row>
    <row r="76" spans="1:29" s="193" customFormat="1">
      <c r="A76" s="196" t="s">
        <v>153</v>
      </c>
      <c r="B76" s="297">
        <f>ROUND('Anx 2- 5th cp forecast'!B76,0)</f>
        <v>0</v>
      </c>
      <c r="C76" s="205">
        <f xml:space="preserve"> 'Anx 2- 5th cp forecast'!C$76</f>
        <v>148.14936464032397</v>
      </c>
      <c r="D76" s="205">
        <f xml:space="preserve"> 'Anx 2- 5th cp forecast'!D$76</f>
        <v>0</v>
      </c>
      <c r="E76" s="205">
        <f xml:space="preserve"> 'Anx 2- 5th cp forecast'!E$76</f>
        <v>0</v>
      </c>
      <c r="F76" s="297">
        <f>ROUND('Anx 2- 5th cp forecast'!F76,0)</f>
        <v>0</v>
      </c>
      <c r="G76" s="205">
        <f xml:space="preserve"> 'Anx 2- 5th cp forecast'!G$76</f>
        <v>163.06073894152274</v>
      </c>
      <c r="H76" s="205">
        <f xml:space="preserve"> 'Anx 2- 5th cp forecast'!H$76</f>
        <v>0</v>
      </c>
      <c r="I76" s="205">
        <f xml:space="preserve"> 'Anx 2- 5th cp forecast'!I$76</f>
        <v>0</v>
      </c>
      <c r="J76" s="297">
        <f>ROUND('Anx 2- 5th cp forecast'!J76,0)</f>
        <v>0</v>
      </c>
      <c r="K76" s="205">
        <f xml:space="preserve"> 'Anx 2- 5th cp forecast'!K$76</f>
        <v>179.90971422431267</v>
      </c>
      <c r="L76" s="205">
        <f xml:space="preserve"> 'Anx 2- 5th cp forecast'!L$76</f>
        <v>0</v>
      </c>
      <c r="M76" s="205">
        <f xml:space="preserve"> 'Anx 2- 5th cp forecast'!M$76</f>
        <v>0</v>
      </c>
      <c r="N76" s="297">
        <f>ROUND('Anx 2- 5th cp forecast'!N76,0)</f>
        <v>0</v>
      </c>
      <c r="O76" s="205">
        <f xml:space="preserve"> 'Anx 2- 5th cp forecast'!O$76</f>
        <v>198.98991465416748</v>
      </c>
      <c r="P76" s="205">
        <f xml:space="preserve"> 'Anx 2- 5th cp forecast'!P$76</f>
        <v>0</v>
      </c>
      <c r="Q76" s="205">
        <f xml:space="preserve"> 'Anx 2- 5th cp forecast'!Q$76</f>
        <v>0</v>
      </c>
      <c r="R76" s="297">
        <f>ROUND('Anx 2- 5th cp forecast'!R76,0)</f>
        <v>0</v>
      </c>
      <c r="S76" s="205">
        <f xml:space="preserve"> 'Anx 2- 5th cp forecast'!S$76</f>
        <v>220.64291899432757</v>
      </c>
      <c r="T76" s="205">
        <f xml:space="preserve"> 'Anx 2- 5th cp forecast'!T$76</f>
        <v>0</v>
      </c>
      <c r="U76" s="205">
        <f xml:space="preserve"> 'Anx 2- 5th cp forecast'!U$76</f>
        <v>0</v>
      </c>
      <c r="V76" s="297">
        <f>ROUND('Anx 2- 5th cp forecast'!V76,0)</f>
        <v>0</v>
      </c>
      <c r="W76" s="205">
        <f xml:space="preserve"> 'Anx 2- 5th cp forecast'!W$76</f>
        <v>245.26636217655712</v>
      </c>
      <c r="X76" s="205">
        <f xml:space="preserve"> 'Anx 2- 5th cp forecast'!X$76</f>
        <v>0</v>
      </c>
      <c r="Y76" s="195">
        <f xml:space="preserve"> 'Anx 2- 5th cp forecast'!Y$76</f>
        <v>0</v>
      </c>
      <c r="Z76" s="200"/>
      <c r="AA76" s="200"/>
      <c r="AB76" s="200"/>
      <c r="AC76" s="200"/>
    </row>
    <row r="77" spans="1:29" s="193" customFormat="1">
      <c r="A77" s="196" t="s">
        <v>154</v>
      </c>
      <c r="B77" s="297">
        <f>ROUND('Anx 2- 5th cp forecast'!B77,0)</f>
        <v>0</v>
      </c>
      <c r="C77" s="205">
        <f xml:space="preserve"> 'Anx 2- 5th cp forecast'!C$77</f>
        <v>138.74783555180008</v>
      </c>
      <c r="D77" s="205">
        <f xml:space="preserve"> 'Anx 2- 5th cp forecast'!D$77</f>
        <v>0</v>
      </c>
      <c r="E77" s="205">
        <f xml:space="preserve"> 'Anx 2- 5th cp forecast'!E$77</f>
        <v>0</v>
      </c>
      <c r="F77" s="297">
        <f>ROUND('Anx 2- 5th cp forecast'!F77,0)</f>
        <v>0</v>
      </c>
      <c r="G77" s="205">
        <f xml:space="preserve"> 'Anx 2- 5th cp forecast'!G$77</f>
        <v>152.71293701826249</v>
      </c>
      <c r="H77" s="205">
        <f xml:space="preserve"> 'Anx 2- 5th cp forecast'!H$77</f>
        <v>0</v>
      </c>
      <c r="I77" s="205">
        <f xml:space="preserve"> 'Anx 2- 5th cp forecast'!I$77</f>
        <v>0</v>
      </c>
      <c r="J77" s="297">
        <f>ROUND('Anx 2- 5th cp forecast'!J77,0)</f>
        <v>0</v>
      </c>
      <c r="K77" s="205">
        <f xml:space="preserve"> 'Anx 2- 5th cp forecast'!K$77</f>
        <v>168.49267969504331</v>
      </c>
      <c r="L77" s="205">
        <f xml:space="preserve"> 'Anx 2- 5th cp forecast'!L$77</f>
        <v>0</v>
      </c>
      <c r="M77" s="205">
        <f xml:space="preserve"> 'Anx 2- 5th cp forecast'!M$77</f>
        <v>0</v>
      </c>
      <c r="N77" s="297">
        <f>ROUND('Anx 2- 5th cp forecast'!N77,0)</f>
        <v>0</v>
      </c>
      <c r="O77" s="205">
        <f xml:space="preserve"> 'Anx 2- 5th cp forecast'!O$77</f>
        <v>186.36205441672413</v>
      </c>
      <c r="P77" s="205">
        <f xml:space="preserve"> 'Anx 2- 5th cp forecast'!P$77</f>
        <v>0</v>
      </c>
      <c r="Q77" s="205">
        <f xml:space="preserve"> 'Anx 2- 5th cp forecast'!Q$77</f>
        <v>0</v>
      </c>
      <c r="R77" s="297">
        <f>ROUND('Anx 2- 5th cp forecast'!R77,0)</f>
        <v>0</v>
      </c>
      <c r="S77" s="205">
        <f xml:space="preserve"> 'Anx 2- 5th cp forecast'!S$77</f>
        <v>206.64096342645755</v>
      </c>
      <c r="T77" s="205">
        <f xml:space="preserve"> 'Anx 2- 5th cp forecast'!T$77</f>
        <v>0</v>
      </c>
      <c r="U77" s="205">
        <f xml:space="preserve"> 'Anx 2- 5th cp forecast'!U$77</f>
        <v>0</v>
      </c>
      <c r="V77" s="297">
        <f>ROUND('Anx 2- 5th cp forecast'!V77,0)</f>
        <v>0</v>
      </c>
      <c r="W77" s="205">
        <f xml:space="preserve"> 'Anx 2- 5th cp forecast'!W$77</f>
        <v>229.70180782266209</v>
      </c>
      <c r="X77" s="205">
        <f xml:space="preserve"> 'Anx 2- 5th cp forecast'!X$77</f>
        <v>0</v>
      </c>
      <c r="Y77" s="195">
        <f xml:space="preserve"> 'Anx 2- 5th cp forecast'!Y$77</f>
        <v>0</v>
      </c>
      <c r="Z77" s="200"/>
      <c r="AA77" s="200"/>
      <c r="AB77" s="200"/>
      <c r="AC77" s="200"/>
    </row>
    <row r="78" spans="1:29" s="193" customFormat="1">
      <c r="A78" s="196" t="s">
        <v>155</v>
      </c>
      <c r="B78" s="297">
        <f>ROUND('Anx 2- 5th cp forecast'!B78,0)</f>
        <v>0</v>
      </c>
      <c r="C78" s="205">
        <f xml:space="preserve"> 'Anx 2- 5th cp forecast'!C$78</f>
        <v>279.51976444273424</v>
      </c>
      <c r="D78" s="205">
        <f xml:space="preserve"> 'Anx 2- 5th cp forecast'!D$78</f>
        <v>0</v>
      </c>
      <c r="E78" s="205">
        <f xml:space="preserve"> 'Anx 2- 5th cp forecast'!E$78</f>
        <v>0</v>
      </c>
      <c r="F78" s="297">
        <f>ROUND('Anx 2- 5th cp forecast'!F78,0)</f>
        <v>0</v>
      </c>
      <c r="G78" s="205">
        <f xml:space="preserve"> 'Anx 2- 5th cp forecast'!G$78</f>
        <v>307.65369429324443</v>
      </c>
      <c r="H78" s="205">
        <f xml:space="preserve"> 'Anx 2- 5th cp forecast'!H$78</f>
        <v>0</v>
      </c>
      <c r="I78" s="205">
        <f xml:space="preserve"> 'Anx 2- 5th cp forecast'!I$78</f>
        <v>0</v>
      </c>
      <c r="J78" s="297">
        <f>ROUND('Anx 2- 5th cp forecast'!J78,0)</f>
        <v>0</v>
      </c>
      <c r="K78" s="205">
        <f xml:space="preserve"> 'Anx 2- 5th cp forecast'!K$78</f>
        <v>339.44337907239202</v>
      </c>
      <c r="L78" s="205">
        <f xml:space="preserve"> 'Anx 2- 5th cp forecast'!L$78</f>
        <v>0</v>
      </c>
      <c r="M78" s="205">
        <f xml:space="preserve"> 'Anx 2- 5th cp forecast'!M$78</f>
        <v>0</v>
      </c>
      <c r="N78" s="297">
        <f>ROUND('Anx 2- 5th cp forecast'!N78,0)</f>
        <v>0</v>
      </c>
      <c r="O78" s="205">
        <f xml:space="preserve"> 'Anx 2- 5th cp forecast'!O$78</f>
        <v>375.44281209474286</v>
      </c>
      <c r="P78" s="205">
        <f xml:space="preserve"> 'Anx 2- 5th cp forecast'!P$78</f>
        <v>0</v>
      </c>
      <c r="Q78" s="205">
        <f xml:space="preserve"> 'Anx 2- 5th cp forecast'!Q$78</f>
        <v>0</v>
      </c>
      <c r="R78" s="297">
        <f>ROUND('Anx 2- 5th cp forecast'!R78,0)</f>
        <v>0</v>
      </c>
      <c r="S78" s="205">
        <f xml:space="preserve"> 'Anx 2- 5th cp forecast'!S$78</f>
        <v>416.29646467255259</v>
      </c>
      <c r="T78" s="205">
        <f xml:space="preserve"> 'Anx 2- 5th cp forecast'!T$78</f>
        <v>0</v>
      </c>
      <c r="U78" s="205">
        <f xml:space="preserve"> 'Anx 2- 5th cp forecast'!U$78</f>
        <v>0</v>
      </c>
      <c r="V78" s="297">
        <f>ROUND('Anx 2- 5th cp forecast'!V78,0)</f>
        <v>0</v>
      </c>
      <c r="W78" s="205">
        <f xml:space="preserve"> 'Anx 2- 5th cp forecast'!W$78</f>
        <v>462.75457169701212</v>
      </c>
      <c r="X78" s="205">
        <f xml:space="preserve"> 'Anx 2- 5th cp forecast'!X$78</f>
        <v>0</v>
      </c>
      <c r="Y78" s="195">
        <f xml:space="preserve"> 'Anx 2- 5th cp forecast'!Y$78</f>
        <v>0</v>
      </c>
      <c r="Z78" s="200"/>
      <c r="AA78" s="200"/>
      <c r="AB78" s="200"/>
      <c r="AC78" s="200"/>
    </row>
    <row r="79" spans="1:29" s="193" customFormat="1">
      <c r="A79" s="197" t="s">
        <v>166</v>
      </c>
      <c r="B79" s="296">
        <f>ROUND('Anx 2- 5th cp forecast'!B79,0)</f>
        <v>17</v>
      </c>
      <c r="C79" s="212">
        <f xml:space="preserve"> 'Anx 2- 5th cp forecast'!C$79</f>
        <v>5.5293205017486811</v>
      </c>
      <c r="D79" s="212">
        <f xml:space="preserve"> 'Anx 2- 5th cp forecast'!D$79</f>
        <v>5.1000244151964065</v>
      </c>
      <c r="E79" s="212">
        <f xml:space="preserve"> 'Anx 2- 5th cp forecast'!E$79</f>
        <v>0</v>
      </c>
      <c r="F79" s="296">
        <f>ROUND('Anx 2- 5th cp forecast'!F79,0)</f>
        <v>18</v>
      </c>
      <c r="G79" s="212">
        <f xml:space="preserve"> 'Anx 2- 5th cp forecast'!G$79</f>
        <v>6.0858518634122145</v>
      </c>
      <c r="H79" s="212">
        <f xml:space="preserve"> 'Anx 2- 5th cp forecast'!H$79</f>
        <v>5.5102711021425783</v>
      </c>
      <c r="I79" s="212">
        <f xml:space="preserve"> 'Anx 2- 5th cp forecast'!I$79</f>
        <v>0</v>
      </c>
      <c r="J79" s="296">
        <f>ROUND('Anx 2- 5th cp forecast'!J79,0)</f>
        <v>19</v>
      </c>
      <c r="K79" s="212">
        <f xml:space="preserve"> 'Anx 2- 5th cp forecast'!K$79</f>
        <v>6.7146995448772584</v>
      </c>
      <c r="L79" s="212">
        <f xml:space="preserve"> 'Anx 2- 5th cp forecast'!L$79</f>
        <v>5.9620634564481323</v>
      </c>
      <c r="M79" s="212">
        <f xml:space="preserve"> 'Anx 2- 5th cp forecast'!M$79</f>
        <v>0</v>
      </c>
      <c r="N79" s="296">
        <f>ROUND('Anx 2- 5th cp forecast'!N79,0)</f>
        <v>21</v>
      </c>
      <c r="O79" s="212">
        <f xml:space="preserve"> 'Anx 2- 5th cp forecast'!O$79</f>
        <v>7.426822365453666</v>
      </c>
      <c r="P79" s="212">
        <f xml:space="preserve"> 'Anx 2- 5th cp forecast'!P$79</f>
        <v>6.4602179234223609</v>
      </c>
      <c r="Q79" s="212">
        <f xml:space="preserve"> 'Anx 2- 5th cp forecast'!Q$79</f>
        <v>0</v>
      </c>
      <c r="R79" s="296">
        <f>ROUND('Anx 2- 5th cp forecast'!R79,0)</f>
        <v>22</v>
      </c>
      <c r="S79" s="212">
        <f xml:space="preserve"> 'Anx 2- 5th cp forecast'!S$79</f>
        <v>8.2349689350536863</v>
      </c>
      <c r="T79" s="212">
        <f xml:space="preserve"> 'Anx 2- 5th cp forecast'!T$79</f>
        <v>7.0101516643737689</v>
      </c>
      <c r="U79" s="212">
        <f xml:space="preserve"> 'Anx 2- 5th cp forecast'!U$79</f>
        <v>0</v>
      </c>
      <c r="V79" s="296">
        <f>ROUND('Anx 2- 5th cp forecast'!V79,0)</f>
        <v>24</v>
      </c>
      <c r="W79" s="212">
        <f xml:space="preserve"> 'Anx 2- 5th cp forecast'!W$79</f>
        <v>9.1539800259327588</v>
      </c>
      <c r="X79" s="212">
        <f xml:space="preserve"> 'Anx 2- 5th cp forecast'!X$79</f>
        <v>7.6179603321987521</v>
      </c>
      <c r="Y79" s="192">
        <f xml:space="preserve"> 'Anx 2- 5th cp forecast'!Y$79</f>
        <v>0</v>
      </c>
      <c r="Z79" s="200"/>
      <c r="AA79" s="200"/>
      <c r="AB79" s="200"/>
      <c r="AC79" s="200"/>
    </row>
    <row r="80" spans="1:29" s="193" customFormat="1">
      <c r="A80" s="194" t="s">
        <v>167</v>
      </c>
      <c r="B80" s="297">
        <f>ROUND('Anx 2- 5th cp forecast'!B80,0)</f>
        <v>0</v>
      </c>
      <c r="C80" s="205">
        <f xml:space="preserve"> 'Anx 2- 5th cp forecast'!C$80</f>
        <v>2.6095479195495788</v>
      </c>
      <c r="D80" s="205">
        <f xml:space="preserve"> 'Anx 2- 5th cp forecast'!D$80</f>
        <v>0</v>
      </c>
      <c r="E80" s="205">
        <f xml:space="preserve"> 'Anx 2- 5th cp forecast'!E$80</f>
        <v>0</v>
      </c>
      <c r="F80" s="297">
        <f>ROUND('Anx 2- 5th cp forecast'!F80,0)</f>
        <v>0</v>
      </c>
      <c r="G80" s="205">
        <f xml:space="preserve"> 'Anx 2- 5th cp forecast'!G$80</f>
        <v>2.8722013968681517</v>
      </c>
      <c r="H80" s="205">
        <f xml:space="preserve"> 'Anx 2- 5th cp forecast'!H$80</f>
        <v>0</v>
      </c>
      <c r="I80" s="205">
        <f xml:space="preserve"> 'Anx 2- 5th cp forecast'!I$80</f>
        <v>0</v>
      </c>
      <c r="J80" s="297">
        <f>ROUND('Anx 2- 5th cp forecast'!J80,0)</f>
        <v>0</v>
      </c>
      <c r="K80" s="205">
        <f xml:space="preserve"> 'Anx 2- 5th cp forecast'!K$80</f>
        <v>3.1689843665588584</v>
      </c>
      <c r="L80" s="205">
        <f xml:space="preserve"> 'Anx 2- 5th cp forecast'!L$80</f>
        <v>0</v>
      </c>
      <c r="M80" s="205">
        <f xml:space="preserve"> 'Anx 2- 5th cp forecast'!M$80</f>
        <v>0</v>
      </c>
      <c r="N80" s="297">
        <f>ROUND('Anx 2- 5th cp forecast'!N80,0)</f>
        <v>0</v>
      </c>
      <c r="O80" s="205">
        <f xml:space="preserve"> 'Anx 2- 5th cp forecast'!O$80</f>
        <v>3.5050688138813166</v>
      </c>
      <c r="P80" s="205">
        <f xml:space="preserve"> 'Anx 2- 5th cp forecast'!P$80</f>
        <v>0</v>
      </c>
      <c r="Q80" s="205">
        <f xml:space="preserve"> 'Anx 2- 5th cp forecast'!Q$80</f>
        <v>0</v>
      </c>
      <c r="R80" s="297">
        <f>ROUND('Anx 2- 5th cp forecast'!R80,0)</f>
        <v>0</v>
      </c>
      <c r="S80" s="205">
        <f xml:space="preserve"> 'Anx 2- 5th cp forecast'!S$80</f>
        <v>3.8864714109497829</v>
      </c>
      <c r="T80" s="205">
        <f xml:space="preserve"> 'Anx 2- 5th cp forecast'!T$80</f>
        <v>0</v>
      </c>
      <c r="U80" s="205">
        <f xml:space="preserve"> 'Anx 2- 5th cp forecast'!U$80</f>
        <v>0</v>
      </c>
      <c r="V80" s="297">
        <f>ROUND('Anx 2- 5th cp forecast'!V80,0)</f>
        <v>0</v>
      </c>
      <c r="W80" s="205">
        <f xml:space="preserve"> 'Anx 2- 5th cp forecast'!W$80</f>
        <v>4.3201962202618907</v>
      </c>
      <c r="X80" s="205">
        <f xml:space="preserve"> 'Anx 2- 5th cp forecast'!X$80</f>
        <v>0</v>
      </c>
      <c r="Y80" s="190">
        <f xml:space="preserve"> 'Anx 2- 5th cp forecast'!Y$80</f>
        <v>0</v>
      </c>
      <c r="Z80" s="200"/>
      <c r="AA80" s="200"/>
      <c r="AB80" s="200"/>
      <c r="AC80" s="200"/>
    </row>
    <row r="81" spans="1:29" s="193" customFormat="1">
      <c r="A81" s="194" t="s">
        <v>168</v>
      </c>
      <c r="B81" s="297">
        <f>ROUND('Anx 2- 5th cp forecast'!B81,0)</f>
        <v>0</v>
      </c>
      <c r="C81" s="205">
        <f xml:space="preserve"> 'Anx 2- 5th cp forecast'!C$81</f>
        <v>2.4145096985987227</v>
      </c>
      <c r="D81" s="205">
        <f xml:space="preserve"> 'Anx 2- 5th cp forecast'!D$81</f>
        <v>0</v>
      </c>
      <c r="E81" s="205">
        <f xml:space="preserve"> 'Anx 2- 5th cp forecast'!E$81</f>
        <v>0</v>
      </c>
      <c r="F81" s="297">
        <f>ROUND('Anx 2- 5th cp forecast'!F81,0)</f>
        <v>0</v>
      </c>
      <c r="G81" s="205">
        <f xml:space="preserve"> 'Anx 2- 5th cp forecast'!G$81</f>
        <v>2.6575323936814157</v>
      </c>
      <c r="H81" s="205">
        <f xml:space="preserve"> 'Anx 2- 5th cp forecast'!H$81</f>
        <v>0</v>
      </c>
      <c r="I81" s="205">
        <f xml:space="preserve"> 'Anx 2- 5th cp forecast'!I$81</f>
        <v>0</v>
      </c>
      <c r="J81" s="297">
        <f>ROUND('Anx 2- 5th cp forecast'!J81,0)</f>
        <v>0</v>
      </c>
      <c r="K81" s="205">
        <f xml:space="preserve"> 'Anx 2- 5th cp forecast'!K$81</f>
        <v>2.9321337349056185</v>
      </c>
      <c r="L81" s="205">
        <f xml:space="preserve"> 'Anx 2- 5th cp forecast'!L$81</f>
        <v>0</v>
      </c>
      <c r="M81" s="205">
        <f xml:space="preserve"> 'Anx 2- 5th cp forecast'!M$81</f>
        <v>0</v>
      </c>
      <c r="N81" s="297">
        <f>ROUND('Anx 2- 5th cp forecast'!N81,0)</f>
        <v>0</v>
      </c>
      <c r="O81" s="205">
        <f xml:space="preserve"> 'Anx 2- 5th cp forecast'!O$81</f>
        <v>3.2430991521447594</v>
      </c>
      <c r="P81" s="205">
        <f xml:space="preserve"> 'Anx 2- 5th cp forecast'!P$81</f>
        <v>0</v>
      </c>
      <c r="Q81" s="205">
        <f xml:space="preserve"> 'Anx 2- 5th cp forecast'!Q$81</f>
        <v>0</v>
      </c>
      <c r="R81" s="297">
        <f>ROUND('Anx 2- 5th cp forecast'!R81,0)</f>
        <v>0</v>
      </c>
      <c r="S81" s="205">
        <f xml:space="preserve"> 'Anx 2- 5th cp forecast'!S$81</f>
        <v>3.5959956300341189</v>
      </c>
      <c r="T81" s="205">
        <f xml:space="preserve"> 'Anx 2- 5th cp forecast'!T$81</f>
        <v>0</v>
      </c>
      <c r="U81" s="205">
        <f xml:space="preserve"> 'Anx 2- 5th cp forecast'!U$81</f>
        <v>0</v>
      </c>
      <c r="V81" s="297">
        <f>ROUND('Anx 2- 5th cp forecast'!V81,0)</f>
        <v>0</v>
      </c>
      <c r="W81" s="205">
        <f xml:space="preserve"> 'Anx 2- 5th cp forecast'!W$81</f>
        <v>3.9973037458045022</v>
      </c>
      <c r="X81" s="205">
        <f xml:space="preserve"> 'Anx 2- 5th cp forecast'!X$81</f>
        <v>0</v>
      </c>
      <c r="Y81" s="190">
        <f xml:space="preserve"> 'Anx 2- 5th cp forecast'!Y$81</f>
        <v>0</v>
      </c>
      <c r="Z81" s="200"/>
      <c r="AA81" s="200"/>
      <c r="AB81" s="200"/>
      <c r="AC81" s="200"/>
    </row>
    <row r="82" spans="1:29" s="193" customFormat="1">
      <c r="A82" s="194" t="s">
        <v>169</v>
      </c>
      <c r="B82" s="297">
        <f>ROUND('Anx 2- 5th cp forecast'!B82,0)</f>
        <v>0</v>
      </c>
      <c r="C82" s="205">
        <f xml:space="preserve"> 'Anx 2- 5th cp forecast'!C$82</f>
        <v>4.5129150733970826</v>
      </c>
      <c r="D82" s="205">
        <f xml:space="preserve"> 'Anx 2- 5th cp forecast'!D$82</f>
        <v>0</v>
      </c>
      <c r="E82" s="205">
        <f xml:space="preserve"> 'Anx 2- 5th cp forecast'!E$82</f>
        <v>0</v>
      </c>
      <c r="F82" s="297">
        <f>ROUND('Anx 2- 5th cp forecast'!F82,0)</f>
        <v>0</v>
      </c>
      <c r="G82" s="205">
        <f xml:space="preserve"> 'Anx 2- 5th cp forecast'!G$82</f>
        <v>4.9671442630552436</v>
      </c>
      <c r="H82" s="205">
        <f xml:space="preserve"> 'Anx 2- 5th cp forecast'!H$82</f>
        <v>0</v>
      </c>
      <c r="I82" s="205">
        <f xml:space="preserve"> 'Anx 2- 5th cp forecast'!I$82</f>
        <v>0</v>
      </c>
      <c r="J82" s="297">
        <f>ROUND('Anx 2- 5th cp forecast'!J82,0)</f>
        <v>0</v>
      </c>
      <c r="K82" s="205">
        <f xml:space="preserve"> 'Anx 2- 5th cp forecast'!K$82</f>
        <v>5.4803965116194018</v>
      </c>
      <c r="L82" s="205">
        <f xml:space="preserve"> 'Anx 2- 5th cp forecast'!L$82</f>
        <v>0</v>
      </c>
      <c r="M82" s="205">
        <f xml:space="preserve"> 'Anx 2- 5th cp forecast'!M$82</f>
        <v>0</v>
      </c>
      <c r="N82" s="297">
        <f>ROUND('Anx 2- 5th cp forecast'!N82,0)</f>
        <v>0</v>
      </c>
      <c r="O82" s="205">
        <f xml:space="preserve"> 'Anx 2- 5th cp forecast'!O$82</f>
        <v>6.0616161768699417</v>
      </c>
      <c r="P82" s="205">
        <f xml:space="preserve"> 'Anx 2- 5th cp forecast'!P$82</f>
        <v>0</v>
      </c>
      <c r="Q82" s="205">
        <f xml:space="preserve"> 'Anx 2- 5th cp forecast'!Q$82</f>
        <v>0</v>
      </c>
      <c r="R82" s="297">
        <f>ROUND('Anx 2- 5th cp forecast'!R82,0)</f>
        <v>0</v>
      </c>
      <c r="S82" s="205">
        <f xml:space="preserve"> 'Anx 2- 5th cp forecast'!S$82</f>
        <v>6.7212084060251618</v>
      </c>
      <c r="T82" s="205">
        <f xml:space="preserve"> 'Anx 2- 5th cp forecast'!T$82</f>
        <v>0</v>
      </c>
      <c r="U82" s="205">
        <f xml:space="preserve"> 'Anx 2- 5th cp forecast'!U$82</f>
        <v>0</v>
      </c>
      <c r="V82" s="297">
        <f>ROUND('Anx 2- 5th cp forecast'!V82,0)</f>
        <v>0</v>
      </c>
      <c r="W82" s="205">
        <f xml:space="preserve"> 'Anx 2- 5th cp forecast'!W$82</f>
        <v>7.471285925195124</v>
      </c>
      <c r="X82" s="205">
        <f xml:space="preserve"> 'Anx 2- 5th cp forecast'!X$82</f>
        <v>0</v>
      </c>
      <c r="Y82" s="190">
        <f xml:space="preserve"> 'Anx 2- 5th cp forecast'!Y$82</f>
        <v>0</v>
      </c>
      <c r="Z82" s="200"/>
      <c r="AA82" s="200"/>
      <c r="AB82" s="200"/>
      <c r="AC82" s="200"/>
    </row>
    <row r="83" spans="1:29" s="193" customFormat="1">
      <c r="A83" s="194" t="s">
        <v>170</v>
      </c>
      <c r="B83" s="297">
        <f>ROUND('Anx 2- 5th cp forecast'!B83,0)</f>
        <v>0</v>
      </c>
      <c r="C83" s="205">
        <f xml:space="preserve"> 'Anx 2- 5th cp forecast'!C$83</f>
        <v>0</v>
      </c>
      <c r="D83" s="205">
        <f xml:space="preserve"> 'Anx 2- 5th cp forecast'!D$83</f>
        <v>0</v>
      </c>
      <c r="E83" s="205">
        <f xml:space="preserve"> 'Anx 2- 5th cp forecast'!E$83</f>
        <v>0</v>
      </c>
      <c r="F83" s="297">
        <f>ROUND('Anx 2- 5th cp forecast'!F83,0)</f>
        <v>0</v>
      </c>
      <c r="G83" s="205">
        <f xml:space="preserve"> 'Anx 2- 5th cp forecast'!G$83</f>
        <v>0</v>
      </c>
      <c r="H83" s="205">
        <f xml:space="preserve"> 'Anx 2- 5th cp forecast'!H$83</f>
        <v>0</v>
      </c>
      <c r="I83" s="205">
        <f xml:space="preserve"> 'Anx 2- 5th cp forecast'!I$83</f>
        <v>0</v>
      </c>
      <c r="J83" s="297">
        <f>ROUND('Anx 2- 5th cp forecast'!J83,0)</f>
        <v>0</v>
      </c>
      <c r="K83" s="205">
        <f xml:space="preserve"> 'Anx 2- 5th cp forecast'!K$83</f>
        <v>0</v>
      </c>
      <c r="L83" s="205">
        <f xml:space="preserve"> 'Anx 2- 5th cp forecast'!L$83</f>
        <v>0</v>
      </c>
      <c r="M83" s="205">
        <f xml:space="preserve"> 'Anx 2- 5th cp forecast'!M$83</f>
        <v>0</v>
      </c>
      <c r="N83" s="297">
        <f>ROUND('Anx 2- 5th cp forecast'!N83,0)</f>
        <v>0</v>
      </c>
      <c r="O83" s="205">
        <f xml:space="preserve"> 'Anx 2- 5th cp forecast'!O$83</f>
        <v>0</v>
      </c>
      <c r="P83" s="205">
        <f xml:space="preserve"> 'Anx 2- 5th cp forecast'!P$83</f>
        <v>0</v>
      </c>
      <c r="Q83" s="205">
        <f xml:space="preserve"> 'Anx 2- 5th cp forecast'!Q$83</f>
        <v>0</v>
      </c>
      <c r="R83" s="297">
        <f>ROUND('Anx 2- 5th cp forecast'!R83,0)</f>
        <v>0</v>
      </c>
      <c r="S83" s="205">
        <f xml:space="preserve"> 'Anx 2- 5th cp forecast'!S$83</f>
        <v>0</v>
      </c>
      <c r="T83" s="205">
        <f xml:space="preserve"> 'Anx 2- 5th cp forecast'!T$83</f>
        <v>0</v>
      </c>
      <c r="U83" s="205">
        <f xml:space="preserve"> 'Anx 2- 5th cp forecast'!U$83</f>
        <v>0</v>
      </c>
      <c r="V83" s="297">
        <f>ROUND('Anx 2- 5th cp forecast'!V83,0)</f>
        <v>0</v>
      </c>
      <c r="W83" s="205">
        <f xml:space="preserve"> 'Anx 2- 5th cp forecast'!W$83</f>
        <v>0</v>
      </c>
      <c r="X83" s="205">
        <f xml:space="preserve"> 'Anx 2- 5th cp forecast'!X$83</f>
        <v>0</v>
      </c>
      <c r="Y83" s="190">
        <f xml:space="preserve"> 'Anx 2- 5th cp forecast'!Y$83</f>
        <v>0</v>
      </c>
      <c r="Z83" s="200"/>
      <c r="AA83" s="200"/>
      <c r="AB83" s="200"/>
      <c r="AC83" s="200"/>
    </row>
    <row r="84" spans="1:29" s="225" customFormat="1" ht="13">
      <c r="A84" s="250" t="s">
        <v>40</v>
      </c>
      <c r="B84" s="298">
        <f>ROUND('Anx 2- 5th cp forecast'!B84,0)</f>
        <v>0</v>
      </c>
      <c r="C84" s="205">
        <f xml:space="preserve"> 'Anx 2- 5th cp forecast'!C$84</f>
        <v>0</v>
      </c>
      <c r="D84" s="205">
        <f xml:space="preserve"> 'Anx 2- 5th cp forecast'!D$84</f>
        <v>0</v>
      </c>
      <c r="E84" s="205">
        <f xml:space="preserve"> 'Anx 2- 5th cp forecast'!E$84</f>
        <v>0</v>
      </c>
      <c r="F84" s="311">
        <f>ROUND('Anx 2- 5th cp forecast'!F84,0)</f>
        <v>0</v>
      </c>
      <c r="G84" s="215">
        <f xml:space="preserve"> 'Anx 2- 5th cp forecast'!G$84</f>
        <v>0</v>
      </c>
      <c r="H84" s="215">
        <f xml:space="preserve"> 'Anx 2- 5th cp forecast'!H$84</f>
        <v>0</v>
      </c>
      <c r="I84" s="215">
        <f xml:space="preserve"> 'Anx 2- 5th cp forecast'!I$84</f>
        <v>0</v>
      </c>
      <c r="J84" s="311">
        <f>ROUND('Anx 2- 5th cp forecast'!J84,0)</f>
        <v>0</v>
      </c>
      <c r="K84" s="215">
        <f xml:space="preserve"> 'Anx 2- 5th cp forecast'!K$84</f>
        <v>0</v>
      </c>
      <c r="L84" s="215">
        <f xml:space="preserve"> 'Anx 2- 5th cp forecast'!L$84</f>
        <v>0</v>
      </c>
      <c r="M84" s="215">
        <f xml:space="preserve"> 'Anx 2- 5th cp forecast'!M$84</f>
        <v>0</v>
      </c>
      <c r="N84" s="311">
        <f>ROUND('Anx 2- 5th cp forecast'!N84,0)</f>
        <v>0</v>
      </c>
      <c r="O84" s="215">
        <f xml:space="preserve"> 'Anx 2- 5th cp forecast'!O$84</f>
        <v>0</v>
      </c>
      <c r="P84" s="215">
        <f xml:space="preserve"> 'Anx 2- 5th cp forecast'!P$84</f>
        <v>0</v>
      </c>
      <c r="Q84" s="215">
        <f xml:space="preserve"> 'Anx 2- 5th cp forecast'!Q$84</f>
        <v>0</v>
      </c>
      <c r="R84" s="311">
        <f>ROUND('Anx 2- 5th cp forecast'!R84,0)</f>
        <v>0</v>
      </c>
      <c r="S84" s="215">
        <f xml:space="preserve"> 'Anx 2- 5th cp forecast'!S$84</f>
        <v>0</v>
      </c>
      <c r="T84" s="215">
        <f xml:space="preserve"> 'Anx 2- 5th cp forecast'!T$84</f>
        <v>0</v>
      </c>
      <c r="U84" s="215">
        <f xml:space="preserve"> 'Anx 2- 5th cp forecast'!U$84</f>
        <v>0</v>
      </c>
      <c r="V84" s="311">
        <f>ROUND('Anx 2- 5th cp forecast'!V84,0)</f>
        <v>0</v>
      </c>
      <c r="W84" s="215">
        <f xml:space="preserve"> 'Anx 2- 5th cp forecast'!W$84</f>
        <v>0</v>
      </c>
      <c r="X84" s="215">
        <f xml:space="preserve"> 'Anx 2- 5th cp forecast'!X$84</f>
        <v>0</v>
      </c>
      <c r="Y84" s="220">
        <f xml:space="preserve"> 'Anx 2- 5th cp forecast'!Y$84</f>
        <v>0</v>
      </c>
      <c r="Z84" s="188"/>
      <c r="AA84" s="188"/>
      <c r="AB84" s="188"/>
      <c r="AC84" s="188"/>
    </row>
    <row r="85" spans="1:29" s="225" customFormat="1" ht="13">
      <c r="A85" s="250" t="s">
        <v>46</v>
      </c>
      <c r="B85" s="298">
        <f>ROUND('Anx 2- 5th cp forecast'!B85,0)</f>
        <v>665</v>
      </c>
      <c r="C85" s="265">
        <f xml:space="preserve"> 'Anx 2- 5th cp forecast'!C$85</f>
        <v>180.49510112267714</v>
      </c>
      <c r="D85" s="265">
        <f xml:space="preserve"> 'Anx 2- 5th cp forecast'!D$85</f>
        <v>108.39835602659033</v>
      </c>
      <c r="E85" s="215">
        <f xml:space="preserve"> 'Anx 2- 5th cp forecast'!E$85</f>
        <v>0</v>
      </c>
      <c r="F85" s="311">
        <f>ROUND('Anx 2- 5th cp forecast'!F85,0)</f>
        <v>729</v>
      </c>
      <c r="G85" s="215">
        <f xml:space="preserve"> 'Anx 2- 5th cp forecast'!G$85</f>
        <v>191.03029550244003</v>
      </c>
      <c r="H85" s="215">
        <f xml:space="preserve"> 'Anx 2- 5th cp forecast'!H$85</f>
        <v>119.04041747045626</v>
      </c>
      <c r="I85" s="215">
        <f xml:space="preserve"> 'Anx 2- 5th cp forecast'!I$85</f>
        <v>0</v>
      </c>
      <c r="J85" s="311">
        <f>ROUND('Anx 2- 5th cp forecast'!J85,0)</f>
        <v>801</v>
      </c>
      <c r="K85" s="215">
        <f xml:space="preserve"> 'Anx 2- 5th cp forecast'!K$85</f>
        <v>202.25701959213464</v>
      </c>
      <c r="L85" s="215">
        <f xml:space="preserve"> 'Anx 2- 5th cp forecast'!L$85</f>
        <v>131.67328632316293</v>
      </c>
      <c r="M85" s="215">
        <f xml:space="preserve"> 'Anx 2- 5th cp forecast'!M$85</f>
        <v>0</v>
      </c>
      <c r="N85" s="311">
        <f>ROUND('Anx 2- 5th cp forecast'!N85,0)</f>
        <v>882</v>
      </c>
      <c r="O85" s="215">
        <f xml:space="preserve"> 'Anx 2- 5th cp forecast'!O$85</f>
        <v>214.2255869395164</v>
      </c>
      <c r="P85" s="215">
        <f xml:space="preserve"> 'Anx 2- 5th cp forecast'!P$85</f>
        <v>146.57718701395274</v>
      </c>
      <c r="Q85" s="215">
        <f xml:space="preserve"> 'Anx 2- 5th cp forecast'!Q$85</f>
        <v>0</v>
      </c>
      <c r="R85" s="311">
        <f>ROUND('Anx 2- 5th cp forecast'!R85,0)</f>
        <v>972</v>
      </c>
      <c r="S85" s="215">
        <f xml:space="preserve"> 'Anx 2- 5th cp forecast'!S$85</f>
        <v>226.99031677496023</v>
      </c>
      <c r="T85" s="215">
        <f xml:space="preserve"> 'Anx 2- 5th cp forecast'!T$85</f>
        <v>164.11928040454481</v>
      </c>
      <c r="U85" s="215">
        <f xml:space="preserve"> 'Anx 2- 5th cp forecast'!U$85</f>
        <v>0</v>
      </c>
      <c r="V85" s="311">
        <f>ROUND('Anx 2- 5th cp forecast'!V85,0)</f>
        <v>1074</v>
      </c>
      <c r="W85" s="215">
        <f xml:space="preserve"> 'Anx 2- 5th cp forecast'!W$85</f>
        <v>240.60988027459757</v>
      </c>
      <c r="X85" s="215">
        <f xml:space="preserve"> 'Anx 2- 5th cp forecast'!X$85</f>
        <v>184.76821228963681</v>
      </c>
      <c r="Y85" s="220">
        <f xml:space="preserve"> 'Anx 2- 5th cp forecast'!Y$85</f>
        <v>0</v>
      </c>
      <c r="Z85" s="188"/>
      <c r="AA85" s="188"/>
      <c r="AB85" s="188"/>
      <c r="AC85" s="188"/>
    </row>
    <row r="86" spans="1:29" customFormat="1">
      <c r="A86" s="196" t="s">
        <v>156</v>
      </c>
      <c r="B86" s="297">
        <f>ROUND('Anx 2- 5th cp forecast'!B86,0)</f>
        <v>0</v>
      </c>
      <c r="C86" s="205">
        <f xml:space="preserve"> 'Anx 2- 5th cp forecast'!C$86</f>
        <v>79.921882423329365</v>
      </c>
      <c r="D86" s="205">
        <f xml:space="preserve"> 'Anx 2- 5th cp forecast'!D$86</f>
        <v>0</v>
      </c>
      <c r="E86" s="205">
        <f xml:space="preserve"> 'Anx 2- 5th cp forecast'!E$86</f>
        <v>0</v>
      </c>
      <c r="F86" s="297">
        <f>ROUND('Anx 2- 5th cp forecast'!F86,0)</f>
        <v>0</v>
      </c>
      <c r="G86" s="205">
        <f xml:space="preserve"> 'Anx 2- 5th cp forecast'!G$86</f>
        <v>84.586787793553526</v>
      </c>
      <c r="H86" s="205">
        <f xml:space="preserve"> 'Anx 2- 5th cp forecast'!H$86</f>
        <v>0</v>
      </c>
      <c r="I86" s="205">
        <f xml:space="preserve"> 'Anx 2- 5th cp forecast'!I$86</f>
        <v>0</v>
      </c>
      <c r="J86" s="297">
        <f>ROUND('Anx 2- 5th cp forecast'!J86,0)</f>
        <v>0</v>
      </c>
      <c r="K86" s="205">
        <f xml:space="preserve"> 'Anx 2- 5th cp forecast'!K$86</f>
        <v>89.557897353396314</v>
      </c>
      <c r="L86" s="205">
        <f xml:space="preserve"> 'Anx 2- 5th cp forecast'!L$86</f>
        <v>0</v>
      </c>
      <c r="M86" s="205">
        <f xml:space="preserve"> 'Anx 2- 5th cp forecast'!M$86</f>
        <v>0</v>
      </c>
      <c r="N86" s="297">
        <f>ROUND('Anx 2- 5th cp forecast'!N86,0)</f>
        <v>0</v>
      </c>
      <c r="O86" s="205">
        <f xml:space="preserve"> 'Anx 2- 5th cp forecast'!O$86</f>
        <v>94.85748956594621</v>
      </c>
      <c r="P86" s="205">
        <f xml:space="preserve"> 'Anx 2- 5th cp forecast'!P$86</f>
        <v>0</v>
      </c>
      <c r="Q86" s="205">
        <f xml:space="preserve"> 'Anx 2- 5th cp forecast'!Q$86</f>
        <v>0</v>
      </c>
      <c r="R86" s="297">
        <f>ROUND('Anx 2- 5th cp forecast'!R86,0)</f>
        <v>0</v>
      </c>
      <c r="S86" s="205">
        <f xml:space="preserve"> 'Anx 2- 5th cp forecast'!S$86</f>
        <v>100.50961658063189</v>
      </c>
      <c r="T86" s="205">
        <f xml:space="preserve"> 'Anx 2- 5th cp forecast'!T$86</f>
        <v>0</v>
      </c>
      <c r="U86" s="205">
        <f xml:space="preserve"> 'Anx 2- 5th cp forecast'!U$86</f>
        <v>0</v>
      </c>
      <c r="V86" s="297">
        <f>ROUND('Anx 2- 5th cp forecast'!V86,0)</f>
        <v>0</v>
      </c>
      <c r="W86" s="205">
        <f xml:space="preserve"> 'Anx 2- 5th cp forecast'!W$86</f>
        <v>106.54025755595265</v>
      </c>
      <c r="X86" s="205">
        <f xml:space="preserve"> 'Anx 2- 5th cp forecast'!X$86</f>
        <v>0</v>
      </c>
      <c r="Y86" s="190">
        <f xml:space="preserve"> 'Anx 2- 5th cp forecast'!Y$86</f>
        <v>0</v>
      </c>
      <c r="Z86" s="135"/>
      <c r="AA86" s="133"/>
      <c r="AB86" s="135"/>
      <c r="AC86" s="135"/>
    </row>
    <row r="87" spans="1:29" customFormat="1">
      <c r="A87" s="196" t="s">
        <v>157</v>
      </c>
      <c r="B87" s="297">
        <f>ROUND('Anx 2- 5th cp forecast'!B87,0)</f>
        <v>0</v>
      </c>
      <c r="C87" s="205">
        <f xml:space="preserve"> 'Anx 2- 5th cp forecast'!C$87</f>
        <v>38.187704276315245</v>
      </c>
      <c r="D87" s="205">
        <f xml:space="preserve"> 'Anx 2- 5th cp forecast'!D$87</f>
        <v>0</v>
      </c>
      <c r="E87" s="205">
        <f xml:space="preserve"> 'Anx 2- 5th cp forecast'!E$87</f>
        <v>0</v>
      </c>
      <c r="F87" s="297">
        <f>ROUND('Anx 2- 5th cp forecast'!F87,0)</f>
        <v>0</v>
      </c>
      <c r="G87" s="205">
        <f xml:space="preserve"> 'Anx 2- 5th cp forecast'!G$87</f>
        <v>40.416656114705816</v>
      </c>
      <c r="H87" s="205">
        <f xml:space="preserve"> 'Anx 2- 5th cp forecast'!H$87</f>
        <v>0</v>
      </c>
      <c r="I87" s="205">
        <f xml:space="preserve"> 'Anx 2- 5th cp forecast'!I$87</f>
        <v>0</v>
      </c>
      <c r="J87" s="297">
        <f>ROUND('Anx 2- 5th cp forecast'!J87,0)</f>
        <v>0</v>
      </c>
      <c r="K87" s="205">
        <f xml:space="preserve"> 'Anx 2- 5th cp forecast'!K$87</f>
        <v>42.791916256739547</v>
      </c>
      <c r="L87" s="205">
        <f xml:space="preserve"> 'Anx 2- 5th cp forecast'!L$87</f>
        <v>0</v>
      </c>
      <c r="M87" s="205">
        <f xml:space="preserve"> 'Anx 2- 5th cp forecast'!M$87</f>
        <v>0</v>
      </c>
      <c r="N87" s="297">
        <f>ROUND('Anx 2- 5th cp forecast'!N87,0)</f>
        <v>0</v>
      </c>
      <c r="O87" s="205">
        <f xml:space="preserve"> 'Anx 2- 5th cp forecast'!O$87</f>
        <v>45.324129638876343</v>
      </c>
      <c r="P87" s="205">
        <f xml:space="preserve"> 'Anx 2- 5th cp forecast'!P$87</f>
        <v>0</v>
      </c>
      <c r="Q87" s="205">
        <f xml:space="preserve"> 'Anx 2- 5th cp forecast'!Q$87</f>
        <v>0</v>
      </c>
      <c r="R87" s="297">
        <f>ROUND('Anx 2- 5th cp forecast'!R87,0)</f>
        <v>0</v>
      </c>
      <c r="S87" s="205">
        <f xml:space="preserve"> 'Anx 2- 5th cp forecast'!S$87</f>
        <v>48.024788687742593</v>
      </c>
      <c r="T87" s="205">
        <f xml:space="preserve"> 'Anx 2- 5th cp forecast'!T$87</f>
        <v>0</v>
      </c>
      <c r="U87" s="205">
        <f xml:space="preserve"> 'Anx 2- 5th cp forecast'!U$87</f>
        <v>0</v>
      </c>
      <c r="V87" s="297">
        <f>ROUND('Anx 2- 5th cp forecast'!V87,0)</f>
        <v>0</v>
      </c>
      <c r="W87" s="205">
        <f xml:space="preserve"> 'Anx 2- 5th cp forecast'!W$87</f>
        <v>50.9063065797055</v>
      </c>
      <c r="X87" s="205">
        <f xml:space="preserve"> 'Anx 2- 5th cp forecast'!X$87</f>
        <v>0</v>
      </c>
      <c r="Y87" s="190">
        <f xml:space="preserve"> 'Anx 2- 5th cp forecast'!Y$87</f>
        <v>0</v>
      </c>
      <c r="Z87" s="135"/>
      <c r="AA87" s="133"/>
      <c r="AB87" s="135"/>
      <c r="AC87" s="135"/>
    </row>
    <row r="88" spans="1:29" customFormat="1">
      <c r="A88" s="196" t="s">
        <v>158</v>
      </c>
      <c r="B88" s="297">
        <f>ROUND('Anx 2- 5th cp forecast'!B88,0)</f>
        <v>0</v>
      </c>
      <c r="C88" s="205">
        <f xml:space="preserve"> 'Anx 2- 5th cp forecast'!C$88</f>
        <v>21.65529012700609</v>
      </c>
      <c r="D88" s="205">
        <f xml:space="preserve"> 'Anx 2- 5th cp forecast'!D$88</f>
        <v>0</v>
      </c>
      <c r="E88" s="205">
        <f xml:space="preserve"> 'Anx 2- 5th cp forecast'!E$88</f>
        <v>0</v>
      </c>
      <c r="F88" s="297">
        <f>ROUND('Anx 2- 5th cp forecast'!F88,0)</f>
        <v>0</v>
      </c>
      <c r="G88" s="205">
        <f xml:space="preserve"> 'Anx 2- 5th cp forecast'!G$88</f>
        <v>22.919272857945181</v>
      </c>
      <c r="H88" s="205">
        <f xml:space="preserve"> 'Anx 2- 5th cp forecast'!H$88</f>
        <v>0</v>
      </c>
      <c r="I88" s="205">
        <f xml:space="preserve"> 'Anx 2- 5th cp forecast'!I$88</f>
        <v>0</v>
      </c>
      <c r="J88" s="297">
        <f>ROUND('Anx 2- 5th cp forecast'!J88,0)</f>
        <v>0</v>
      </c>
      <c r="K88" s="205">
        <f xml:space="preserve"> 'Anx 2- 5th cp forecast'!K$88</f>
        <v>24.266223361454667</v>
      </c>
      <c r="L88" s="205">
        <f xml:space="preserve"> 'Anx 2- 5th cp forecast'!L$88</f>
        <v>0</v>
      </c>
      <c r="M88" s="205">
        <f xml:space="preserve"> 'Anx 2- 5th cp forecast'!M$88</f>
        <v>0</v>
      </c>
      <c r="N88" s="297">
        <f>ROUND('Anx 2- 5th cp forecast'!N88,0)</f>
        <v>0</v>
      </c>
      <c r="O88" s="205">
        <f xml:space="preserve"> 'Anx 2- 5th cp forecast'!O$88</f>
        <v>25.702178114243246</v>
      </c>
      <c r="P88" s="205">
        <f xml:space="preserve"> 'Anx 2- 5th cp forecast'!P$88</f>
        <v>0</v>
      </c>
      <c r="Q88" s="205">
        <f xml:space="preserve"> 'Anx 2- 5th cp forecast'!Q$88</f>
        <v>0</v>
      </c>
      <c r="R88" s="297">
        <f>ROUND('Anx 2- 5th cp forecast'!R88,0)</f>
        <v>0</v>
      </c>
      <c r="S88" s="205">
        <f xml:space="preserve"> 'Anx 2- 5th cp forecast'!S$88</f>
        <v>27.233654183455286</v>
      </c>
      <c r="T88" s="205">
        <f xml:space="preserve"> 'Anx 2- 5th cp forecast'!T$88</f>
        <v>0</v>
      </c>
      <c r="U88" s="205">
        <f xml:space="preserve"> 'Anx 2- 5th cp forecast'!U$88</f>
        <v>0</v>
      </c>
      <c r="V88" s="297">
        <f>ROUND('Anx 2- 5th cp forecast'!V88,0)</f>
        <v>0</v>
      </c>
      <c r="W88" s="205">
        <f xml:space="preserve"> 'Anx 2- 5th cp forecast'!W$88</f>
        <v>28.867690770339546</v>
      </c>
      <c r="X88" s="205">
        <f xml:space="preserve"> 'Anx 2- 5th cp forecast'!X$88</f>
        <v>0</v>
      </c>
      <c r="Y88" s="190">
        <f xml:space="preserve"> 'Anx 2- 5th cp forecast'!Y$88</f>
        <v>0</v>
      </c>
      <c r="Z88" s="135"/>
      <c r="AA88" s="133"/>
      <c r="AB88" s="135"/>
      <c r="AC88" s="135"/>
    </row>
    <row r="89" spans="1:29" customFormat="1">
      <c r="A89" s="196" t="s">
        <v>159</v>
      </c>
      <c r="B89" s="297">
        <f>ROUND('Anx 2- 5th cp forecast'!B89,0)</f>
        <v>0</v>
      </c>
      <c r="C89" s="205">
        <f xml:space="preserve"> 'Anx 2- 5th cp forecast'!C$89</f>
        <v>40.730224296026471</v>
      </c>
      <c r="D89" s="205">
        <f xml:space="preserve"> 'Anx 2- 5th cp forecast'!D$89</f>
        <v>0</v>
      </c>
      <c r="E89" s="205">
        <f xml:space="preserve"> 'Anx 2- 5th cp forecast'!E$89</f>
        <v>0</v>
      </c>
      <c r="F89" s="297">
        <f>ROUND('Anx 2- 5th cp forecast'!F89,0)</f>
        <v>0</v>
      </c>
      <c r="G89" s="205">
        <f xml:space="preserve"> 'Anx 2- 5th cp forecast'!G$89</f>
        <v>43.107578736235524</v>
      </c>
      <c r="H89" s="205">
        <f xml:space="preserve"> 'Anx 2- 5th cp forecast'!H$89</f>
        <v>0</v>
      </c>
      <c r="I89" s="205">
        <f xml:space="preserve"> 'Anx 2- 5th cp forecast'!I$89</f>
        <v>0</v>
      </c>
      <c r="J89" s="297">
        <f>ROUND('Anx 2- 5th cp forecast'!J89,0)</f>
        <v>0</v>
      </c>
      <c r="K89" s="205">
        <f xml:space="preserve"> 'Anx 2- 5th cp forecast'!K$89</f>
        <v>45.640982620544136</v>
      </c>
      <c r="L89" s="205">
        <f xml:space="preserve"> 'Anx 2- 5th cp forecast'!L$89</f>
        <v>0</v>
      </c>
      <c r="M89" s="205">
        <f xml:space="preserve"> 'Anx 2- 5th cp forecast'!M$89</f>
        <v>0</v>
      </c>
      <c r="N89" s="297">
        <f>ROUND('Anx 2- 5th cp forecast'!N89,0)</f>
        <v>0</v>
      </c>
      <c r="O89" s="205">
        <f xml:space="preserve"> 'Anx 2- 5th cp forecast'!O$89</f>
        <v>48.341789620450633</v>
      </c>
      <c r="P89" s="205">
        <f xml:space="preserve"> 'Anx 2- 5th cp forecast'!P$89</f>
        <v>0</v>
      </c>
      <c r="Q89" s="205">
        <f xml:space="preserve"> 'Anx 2- 5th cp forecast'!Q$89</f>
        <v>0</v>
      </c>
      <c r="R89" s="297">
        <f>ROUND('Anx 2- 5th cp forecast'!R89,0)</f>
        <v>0</v>
      </c>
      <c r="S89" s="205">
        <f xml:space="preserve"> 'Anx 2- 5th cp forecast'!S$89</f>
        <v>51.222257323130499</v>
      </c>
      <c r="T89" s="205">
        <f xml:space="preserve"> 'Anx 2- 5th cp forecast'!T$89</f>
        <v>0</v>
      </c>
      <c r="U89" s="205">
        <f xml:space="preserve"> 'Anx 2- 5th cp forecast'!U$89</f>
        <v>0</v>
      </c>
      <c r="V89" s="297">
        <f>ROUND('Anx 2- 5th cp forecast'!V89,0)</f>
        <v>0</v>
      </c>
      <c r="W89" s="205">
        <f xml:space="preserve"> 'Anx 2- 5th cp forecast'!W$89</f>
        <v>54.2956253685999</v>
      </c>
      <c r="X89" s="205">
        <f xml:space="preserve"> 'Anx 2- 5th cp forecast'!X$89</f>
        <v>0</v>
      </c>
      <c r="Y89" s="190">
        <f xml:space="preserve"> 'Anx 2- 5th cp forecast'!Y$89</f>
        <v>0</v>
      </c>
      <c r="Z89" s="135"/>
      <c r="AA89" s="133"/>
      <c r="AB89" s="135"/>
      <c r="AC89" s="135"/>
    </row>
    <row r="90" spans="1:29" s="225" customFormat="1" ht="13">
      <c r="A90" s="251" t="s">
        <v>35</v>
      </c>
      <c r="B90" s="298">
        <f>ROUND('Anx 2- 5th cp forecast'!B90,0)</f>
        <v>22</v>
      </c>
      <c r="C90" s="265">
        <f xml:space="preserve"> 'Anx 2- 5th cp forecast'!C$90</f>
        <v>7.8770023829195495</v>
      </c>
      <c r="D90" s="265">
        <f xml:space="preserve"> 'Anx 2- 5th cp forecast'!D$90</f>
        <v>2.7549999999999999</v>
      </c>
      <c r="E90" s="215">
        <f xml:space="preserve"> 'Anx 2- 5th cp forecast'!E$90</f>
        <v>0</v>
      </c>
      <c r="F90" s="311">
        <f>ROUND('Anx 2- 5th cp forecast'!F90,0)</f>
        <v>23</v>
      </c>
      <c r="G90" s="215">
        <f xml:space="preserve"> 'Anx 2- 5th cp forecast'!G$90</f>
        <v>8.0614687269810936</v>
      </c>
      <c r="H90" s="215">
        <f xml:space="preserve"> 'Anx 2- 5th cp forecast'!H$90</f>
        <v>2.7549999999999999</v>
      </c>
      <c r="I90" s="215">
        <f xml:space="preserve"> 'Anx 2- 5th cp forecast'!I$90</f>
        <v>0</v>
      </c>
      <c r="J90" s="311">
        <f>ROUND('Anx 2- 5th cp forecast'!J90,0)</f>
        <v>25</v>
      </c>
      <c r="K90" s="215">
        <f xml:space="preserve"> 'Anx 2- 5th cp forecast'!K$90</f>
        <v>8.25064514883519</v>
      </c>
      <c r="L90" s="215">
        <f xml:space="preserve"> 'Anx 2- 5th cp forecast'!L$90</f>
        <v>2.7549999999999999</v>
      </c>
      <c r="M90" s="215">
        <f xml:space="preserve"> 'Anx 2- 5th cp forecast'!M$90</f>
        <v>0</v>
      </c>
      <c r="N90" s="311">
        <f>ROUND('Anx 2- 5th cp forecast'!N90,0)</f>
        <v>26</v>
      </c>
      <c r="O90" s="215">
        <f xml:space="preserve"> 'Anx 2- 5th cp forecast'!O$90</f>
        <v>8.4446645457575684</v>
      </c>
      <c r="P90" s="215">
        <f xml:space="preserve"> 'Anx 2- 5th cp forecast'!P$90</f>
        <v>2.7549999999999999</v>
      </c>
      <c r="Q90" s="215">
        <f xml:space="preserve"> 'Anx 2- 5th cp forecast'!Q$90</f>
        <v>0</v>
      </c>
      <c r="R90" s="311">
        <f>ROUND('Anx 2- 5th cp forecast'!R90,0)</f>
        <v>28</v>
      </c>
      <c r="S90" s="215">
        <f xml:space="preserve"> 'Anx 2- 5th cp forecast'!S$90</f>
        <v>8.6436639398883095</v>
      </c>
      <c r="T90" s="215">
        <f xml:space="preserve"> 'Anx 2- 5th cp forecast'!T$90</f>
        <v>2.7549999999999999</v>
      </c>
      <c r="U90" s="215">
        <f xml:space="preserve"> 'Anx 2- 5th cp forecast'!U$90</f>
        <v>0</v>
      </c>
      <c r="V90" s="311">
        <f>ROUND('Anx 2- 5th cp forecast'!V90,0)</f>
        <v>31</v>
      </c>
      <c r="W90" s="215">
        <f xml:space="preserve"> 'Anx 2- 5th cp forecast'!W$90</f>
        <v>8.8477846163386502</v>
      </c>
      <c r="X90" s="215">
        <f xml:space="preserve"> 'Anx 2- 5th cp forecast'!X$90</f>
        <v>2.7549999999999999</v>
      </c>
      <c r="Y90" s="220">
        <f xml:space="preserve"> 'Anx 2- 5th cp forecast'!Y$90</f>
        <v>0</v>
      </c>
      <c r="Z90" s="188"/>
      <c r="AA90" s="188"/>
      <c r="AB90" s="188"/>
      <c r="AC90" s="188"/>
    </row>
    <row r="91" spans="1:29" customFormat="1">
      <c r="A91" s="196" t="s">
        <v>156</v>
      </c>
      <c r="B91" s="297">
        <f>ROUND('Anx 2- 5th cp forecast'!B91,0)</f>
        <v>0</v>
      </c>
      <c r="C91" s="205">
        <f xml:space="preserve"> 'Anx 2- 5th cp forecast'!C$91</f>
        <v>2.3412428754425378</v>
      </c>
      <c r="D91" s="205">
        <f xml:space="preserve"> 'Anx 2- 5th cp forecast'!D$91</f>
        <v>0</v>
      </c>
      <c r="E91" s="205">
        <f xml:space="preserve"> 'Anx 2- 5th cp forecast'!E$91</f>
        <v>0</v>
      </c>
      <c r="F91" s="297">
        <f>ROUND('Anx 2- 5th cp forecast'!F91,0)</f>
        <v>0</v>
      </c>
      <c r="G91" s="205">
        <f xml:space="preserve"> 'Anx 2- 5th cp forecast'!G$91</f>
        <v>2.3960709042786736</v>
      </c>
      <c r="H91" s="205">
        <f xml:space="preserve"> 'Anx 2- 5th cp forecast'!H$91</f>
        <v>0</v>
      </c>
      <c r="I91" s="205">
        <f xml:space="preserve"> 'Anx 2- 5th cp forecast'!I$91</f>
        <v>0</v>
      </c>
      <c r="J91" s="297">
        <f>ROUND('Anx 2- 5th cp forecast'!J91,0)</f>
        <v>0</v>
      </c>
      <c r="K91" s="205">
        <f xml:space="preserve"> 'Anx 2- 5th cp forecast'!K$91</f>
        <v>2.4522988864902842</v>
      </c>
      <c r="L91" s="205">
        <f xml:space="preserve"> 'Anx 2- 5th cp forecast'!L$91</f>
        <v>0</v>
      </c>
      <c r="M91" s="205">
        <f xml:space="preserve"> 'Anx 2- 5th cp forecast'!M$91</f>
        <v>0</v>
      </c>
      <c r="N91" s="297">
        <f>ROUND('Anx 2- 5th cp forecast'!N91,0)</f>
        <v>0</v>
      </c>
      <c r="O91" s="205">
        <f xml:space="preserve"> 'Anx 2- 5th cp forecast'!O$91</f>
        <v>2.5099663224843574</v>
      </c>
      <c r="P91" s="205">
        <f xml:space="preserve"> 'Anx 2- 5th cp forecast'!P$91</f>
        <v>0</v>
      </c>
      <c r="Q91" s="205">
        <f xml:space="preserve"> 'Anx 2- 5th cp forecast'!Q$91</f>
        <v>0</v>
      </c>
      <c r="R91" s="297">
        <f>ROUND('Anx 2- 5th cp forecast'!R91,0)</f>
        <v>0</v>
      </c>
      <c r="S91" s="205">
        <f xml:space="preserve"> 'Anx 2- 5th cp forecast'!S$91</f>
        <v>2.569113938681129</v>
      </c>
      <c r="T91" s="205">
        <f xml:space="preserve"> 'Anx 2- 5th cp forecast'!T$91</f>
        <v>0</v>
      </c>
      <c r="U91" s="205">
        <f xml:space="preserve"> 'Anx 2- 5th cp forecast'!U$91</f>
        <v>0</v>
      </c>
      <c r="V91" s="297">
        <f>ROUND('Anx 2- 5th cp forecast'!V91,0)</f>
        <v>0</v>
      </c>
      <c r="W91" s="205">
        <f xml:space="preserve"> 'Anx 2- 5th cp forecast'!W$91</f>
        <v>2.6297837285628911</v>
      </c>
      <c r="X91" s="205">
        <f xml:space="preserve"> 'Anx 2- 5th cp forecast'!X$91</f>
        <v>0</v>
      </c>
      <c r="Y91" s="190">
        <f xml:space="preserve"> 'Anx 2- 5th cp forecast'!Y$91</f>
        <v>0</v>
      </c>
      <c r="Z91" s="135"/>
      <c r="AA91" s="133"/>
      <c r="AB91" s="135"/>
      <c r="AC91" s="135"/>
    </row>
    <row r="92" spans="1:29" customFormat="1">
      <c r="A92" s="196" t="s">
        <v>157</v>
      </c>
      <c r="B92" s="297">
        <f>ROUND('Anx 2- 5th cp forecast'!B92,0)</f>
        <v>0</v>
      </c>
      <c r="C92" s="205">
        <f xml:space="preserve"> 'Anx 2- 5th cp forecast'!C$92</f>
        <v>1.6227066555545562</v>
      </c>
      <c r="D92" s="205">
        <f xml:space="preserve"> 'Anx 2- 5th cp forecast'!D$92</f>
        <v>0</v>
      </c>
      <c r="E92" s="205">
        <f xml:space="preserve"> 'Anx 2- 5th cp forecast'!E$92</f>
        <v>0</v>
      </c>
      <c r="F92" s="297">
        <f>ROUND('Anx 2- 5th cp forecast'!F92,0)</f>
        <v>0</v>
      </c>
      <c r="G92" s="205">
        <f xml:space="preserve"> 'Anx 2- 5th cp forecast'!G$92</f>
        <v>1.6607077566947006</v>
      </c>
      <c r="H92" s="205">
        <f xml:space="preserve"> 'Anx 2- 5th cp forecast'!H$92</f>
        <v>0</v>
      </c>
      <c r="I92" s="205">
        <f xml:space="preserve"> 'Anx 2- 5th cp forecast'!I$92</f>
        <v>0</v>
      </c>
      <c r="J92" s="297">
        <f>ROUND('Anx 2- 5th cp forecast'!J92,0)</f>
        <v>0</v>
      </c>
      <c r="K92" s="205">
        <f xml:space="preserve"> 'Anx 2- 5th cp forecast'!K$92</f>
        <v>1.6996791602685128</v>
      </c>
      <c r="L92" s="205">
        <f xml:space="preserve"> 'Anx 2- 5th cp forecast'!L$92</f>
        <v>0</v>
      </c>
      <c r="M92" s="205">
        <f xml:space="preserve"> 'Anx 2- 5th cp forecast'!M$92</f>
        <v>0</v>
      </c>
      <c r="N92" s="297">
        <f>ROUND('Anx 2- 5th cp forecast'!N92,0)</f>
        <v>0</v>
      </c>
      <c r="O92" s="205">
        <f xml:space="preserve"> 'Anx 2- 5th cp forecast'!O$92</f>
        <v>1.7396482438599201</v>
      </c>
      <c r="P92" s="205">
        <f xml:space="preserve"> 'Anx 2- 5th cp forecast'!P$92</f>
        <v>0</v>
      </c>
      <c r="Q92" s="205">
        <f xml:space="preserve"> 'Anx 2- 5th cp forecast'!Q$92</f>
        <v>0</v>
      </c>
      <c r="R92" s="297">
        <f>ROUND('Anx 2- 5th cp forecast'!R92,0)</f>
        <v>0</v>
      </c>
      <c r="S92" s="205">
        <f xml:space="preserve"> 'Anx 2- 5th cp forecast'!S$92</f>
        <v>1.7806432347980325</v>
      </c>
      <c r="T92" s="205">
        <f xml:space="preserve"> 'Anx 2- 5th cp forecast'!T$92</f>
        <v>0</v>
      </c>
      <c r="U92" s="205">
        <f xml:space="preserve"> 'Anx 2- 5th cp forecast'!U$92</f>
        <v>0</v>
      </c>
      <c r="V92" s="297">
        <f>ROUND('Anx 2- 5th cp forecast'!V92,0)</f>
        <v>0</v>
      </c>
      <c r="W92" s="205">
        <f xml:space="preserve"> 'Anx 2- 5th cp forecast'!W$92</f>
        <v>1.8226932386079209</v>
      </c>
      <c r="X92" s="205">
        <f xml:space="preserve"> 'Anx 2- 5th cp forecast'!X$92</f>
        <v>0</v>
      </c>
      <c r="Y92" s="190">
        <f xml:space="preserve"> 'Anx 2- 5th cp forecast'!Y$92</f>
        <v>0</v>
      </c>
      <c r="Z92" s="135"/>
      <c r="AA92" s="133"/>
      <c r="AB92" s="135"/>
      <c r="AC92" s="135"/>
    </row>
    <row r="93" spans="1:29" customFormat="1">
      <c r="A93" s="196" t="s">
        <v>158</v>
      </c>
      <c r="B93" s="297">
        <f>ROUND('Anx 2- 5th cp forecast'!B93,0)</f>
        <v>0</v>
      </c>
      <c r="C93" s="205">
        <f xml:space="preserve"> 'Anx 2- 5th cp forecast'!C$93</f>
        <v>1.1370537368016771</v>
      </c>
      <c r="D93" s="205">
        <f xml:space="preserve"> 'Anx 2- 5th cp forecast'!D$93</f>
        <v>0</v>
      </c>
      <c r="E93" s="205">
        <f xml:space="preserve"> 'Anx 2- 5th cp forecast'!E$93</f>
        <v>0</v>
      </c>
      <c r="F93" s="297">
        <f>ROUND('Anx 2- 5th cp forecast'!F93,0)</f>
        <v>0</v>
      </c>
      <c r="G93" s="205">
        <f xml:space="preserve"> 'Anx 2- 5th cp forecast'!G$93</f>
        <v>1.1636816512839858</v>
      </c>
      <c r="H93" s="205">
        <f xml:space="preserve"> 'Anx 2- 5th cp forecast'!H$93</f>
        <v>0</v>
      </c>
      <c r="I93" s="205">
        <f xml:space="preserve"> 'Anx 2- 5th cp forecast'!I$93</f>
        <v>0</v>
      </c>
      <c r="J93" s="297">
        <f>ROUND('Anx 2- 5th cp forecast'!J93,0)</f>
        <v>0</v>
      </c>
      <c r="K93" s="205">
        <f xml:space="preserve"> 'Anx 2- 5th cp forecast'!K$93</f>
        <v>1.1909894705440638</v>
      </c>
      <c r="L93" s="205">
        <f xml:space="preserve"> 'Anx 2- 5th cp forecast'!L$93</f>
        <v>0</v>
      </c>
      <c r="M93" s="205">
        <f xml:space="preserve"> 'Anx 2- 5th cp forecast'!M$93</f>
        <v>0</v>
      </c>
      <c r="N93" s="297">
        <f>ROUND('Anx 2- 5th cp forecast'!N93,0)</f>
        <v>0</v>
      </c>
      <c r="O93" s="205">
        <f xml:space="preserve"> 'Anx 2- 5th cp forecast'!O$93</f>
        <v>1.2189963784461064</v>
      </c>
      <c r="P93" s="205">
        <f xml:space="preserve"> 'Anx 2- 5th cp forecast'!P$93</f>
        <v>0</v>
      </c>
      <c r="Q93" s="205">
        <f xml:space="preserve"> 'Anx 2- 5th cp forecast'!Q$93</f>
        <v>0</v>
      </c>
      <c r="R93" s="297">
        <f>ROUND('Anx 2- 5th cp forecast'!R93,0)</f>
        <v>0</v>
      </c>
      <c r="S93" s="205">
        <f xml:space="preserve"> 'Anx 2- 5th cp forecast'!S$93</f>
        <v>1.2477221542828991</v>
      </c>
      <c r="T93" s="205">
        <f xml:space="preserve"> 'Anx 2- 5th cp forecast'!T$93</f>
        <v>0</v>
      </c>
      <c r="U93" s="205">
        <f xml:space="preserve"> 'Anx 2- 5th cp forecast'!U$93</f>
        <v>0</v>
      </c>
      <c r="V93" s="297">
        <f>ROUND('Anx 2- 5th cp forecast'!V93,0)</f>
        <v>0</v>
      </c>
      <c r="W93" s="205">
        <f xml:space="preserve"> 'Anx 2- 5th cp forecast'!W$93</f>
        <v>1.2771871927116829</v>
      </c>
      <c r="X93" s="205">
        <f xml:space="preserve"> 'Anx 2- 5th cp forecast'!X$93</f>
        <v>0</v>
      </c>
      <c r="Y93" s="190">
        <f xml:space="preserve"> 'Anx 2- 5th cp forecast'!Y$93</f>
        <v>0</v>
      </c>
      <c r="Z93" s="135"/>
      <c r="AA93" s="133"/>
      <c r="AB93" s="135"/>
      <c r="AC93" s="135"/>
    </row>
    <row r="94" spans="1:29" customFormat="1">
      <c r="A94" s="196" t="s">
        <v>159</v>
      </c>
      <c r="B94" s="297">
        <f>ROUND('Anx 2- 5th cp forecast'!B94,0)</f>
        <v>0</v>
      </c>
      <c r="C94" s="205">
        <f xml:space="preserve"> 'Anx 2- 5th cp forecast'!C$94</f>
        <v>2.7759991151207783</v>
      </c>
      <c r="D94" s="205">
        <f xml:space="preserve"> 'Anx 2- 5th cp forecast'!D$94</f>
        <v>0</v>
      </c>
      <c r="E94" s="205">
        <f xml:space="preserve"> 'Anx 2- 5th cp forecast'!E$94</f>
        <v>0</v>
      </c>
      <c r="F94" s="297">
        <f>ROUND('Anx 2- 5th cp forecast'!F94,0)</f>
        <v>0</v>
      </c>
      <c r="G94" s="205">
        <f xml:space="preserve"> 'Anx 2- 5th cp forecast'!G$94</f>
        <v>2.841008414723734</v>
      </c>
      <c r="H94" s="205">
        <f xml:space="preserve"> 'Anx 2- 5th cp forecast'!H$94</f>
        <v>0</v>
      </c>
      <c r="I94" s="205">
        <f xml:space="preserve"> 'Anx 2- 5th cp forecast'!I$94</f>
        <v>0</v>
      </c>
      <c r="J94" s="297">
        <f>ROUND('Anx 2- 5th cp forecast'!J94,0)</f>
        <v>0</v>
      </c>
      <c r="K94" s="205">
        <f xml:space="preserve"> 'Anx 2- 5th cp forecast'!K$94</f>
        <v>2.9076776315323292</v>
      </c>
      <c r="L94" s="205">
        <f xml:space="preserve"> 'Anx 2- 5th cp forecast'!L$94</f>
        <v>0</v>
      </c>
      <c r="M94" s="205">
        <f xml:space="preserve"> 'Anx 2- 5th cp forecast'!M$94</f>
        <v>0</v>
      </c>
      <c r="N94" s="297">
        <f>ROUND('Anx 2- 5th cp forecast'!N94,0)</f>
        <v>0</v>
      </c>
      <c r="O94" s="205">
        <f xml:space="preserve"> 'Anx 2- 5th cp forecast'!O$94</f>
        <v>2.9760536009671847</v>
      </c>
      <c r="P94" s="205">
        <f xml:space="preserve"> 'Anx 2- 5th cp forecast'!P$94</f>
        <v>0</v>
      </c>
      <c r="Q94" s="205">
        <f xml:space="preserve"> 'Anx 2- 5th cp forecast'!Q$94</f>
        <v>0</v>
      </c>
      <c r="R94" s="297">
        <f>ROUND('Anx 2- 5th cp forecast'!R94,0)</f>
        <v>0</v>
      </c>
      <c r="S94" s="205">
        <f xml:space="preserve"> 'Anx 2- 5th cp forecast'!S$94</f>
        <v>3.046184612126249</v>
      </c>
      <c r="T94" s="205">
        <f xml:space="preserve"> 'Anx 2- 5th cp forecast'!T$94</f>
        <v>0</v>
      </c>
      <c r="U94" s="205">
        <f xml:space="preserve"> 'Anx 2- 5th cp forecast'!U$94</f>
        <v>0</v>
      </c>
      <c r="V94" s="297">
        <f>ROUND('Anx 2- 5th cp forecast'!V94,0)</f>
        <v>0</v>
      </c>
      <c r="W94" s="205">
        <f xml:space="preserve"> 'Anx 2- 5th cp forecast'!W$94</f>
        <v>3.1181204564561553</v>
      </c>
      <c r="X94" s="205">
        <f xml:space="preserve"> 'Anx 2- 5th cp forecast'!X$94</f>
        <v>0</v>
      </c>
      <c r="Y94" s="190">
        <f xml:space="preserve"> 'Anx 2- 5th cp forecast'!Y$94</f>
        <v>0</v>
      </c>
      <c r="Z94" s="135"/>
      <c r="AA94" s="133"/>
      <c r="AB94" s="135"/>
      <c r="AC94" s="135"/>
    </row>
    <row r="95" spans="1:29" s="225" customFormat="1" ht="13">
      <c r="A95" s="250" t="s">
        <v>47</v>
      </c>
      <c r="B95" s="298">
        <f>ROUND('Anx 2- 5th cp forecast'!B95,0)</f>
        <v>213</v>
      </c>
      <c r="C95" s="265">
        <f xml:space="preserve"> 'Anx 2- 5th cp forecast'!C$95</f>
        <v>23.108389537199997</v>
      </c>
      <c r="D95" s="265">
        <f xml:space="preserve"> 'Anx 2- 5th cp forecast'!D$95</f>
        <v>67.905100000000004</v>
      </c>
      <c r="E95" s="215">
        <f xml:space="preserve"> 'Anx 2- 5th cp forecast'!E$95</f>
        <v>0</v>
      </c>
      <c r="F95" s="311">
        <f>ROUND('Anx 2- 5th cp forecast'!F95,0)</f>
        <v>217</v>
      </c>
      <c r="G95" s="215">
        <f xml:space="preserve"> 'Anx 2- 5th cp forecast'!G$95</f>
        <v>23.570557327943998</v>
      </c>
      <c r="H95" s="215">
        <f xml:space="preserve"> 'Anx 2- 5th cp forecast'!H$95</f>
        <v>67.905100000000004</v>
      </c>
      <c r="I95" s="215">
        <f xml:space="preserve"> 'Anx 2- 5th cp forecast'!I$95</f>
        <v>0</v>
      </c>
      <c r="J95" s="311">
        <f>ROUND('Anx 2- 5th cp forecast'!J95,0)</f>
        <v>220</v>
      </c>
      <c r="K95" s="215">
        <f xml:space="preserve"> 'Anx 2- 5th cp forecast'!K$95</f>
        <v>24.04196847450288</v>
      </c>
      <c r="L95" s="215">
        <f xml:space="preserve"> 'Anx 2- 5th cp forecast'!L$95</f>
        <v>67.905100000000004</v>
      </c>
      <c r="M95" s="215">
        <f xml:space="preserve"> 'Anx 2- 5th cp forecast'!M$95</f>
        <v>0</v>
      </c>
      <c r="N95" s="311">
        <f>ROUND('Anx 2- 5th cp forecast'!N95,0)</f>
        <v>224</v>
      </c>
      <c r="O95" s="215">
        <f xml:space="preserve"> 'Anx 2- 5th cp forecast'!O$95</f>
        <v>24.522807843992943</v>
      </c>
      <c r="P95" s="215">
        <f xml:space="preserve"> 'Anx 2- 5th cp forecast'!P$95</f>
        <v>67.905100000000004</v>
      </c>
      <c r="Q95" s="215">
        <f xml:space="preserve"> 'Anx 2- 5th cp forecast'!Q$95</f>
        <v>0</v>
      </c>
      <c r="R95" s="311">
        <f>ROUND('Anx 2- 5th cp forecast'!R95,0)</f>
        <v>229</v>
      </c>
      <c r="S95" s="215">
        <f xml:space="preserve"> 'Anx 2- 5th cp forecast'!S$95</f>
        <v>25.013264000872798</v>
      </c>
      <c r="T95" s="215">
        <f xml:space="preserve"> 'Anx 2- 5th cp forecast'!T$95</f>
        <v>67.905100000000004</v>
      </c>
      <c r="U95" s="215">
        <f xml:space="preserve"> 'Anx 2- 5th cp forecast'!U$95</f>
        <v>0</v>
      </c>
      <c r="V95" s="311">
        <f>ROUND('Anx 2- 5th cp forecast'!V95,0)</f>
        <v>233</v>
      </c>
      <c r="W95" s="215">
        <f xml:space="preserve"> 'Anx 2- 5th cp forecast'!W$95</f>
        <v>25.513529280890261</v>
      </c>
      <c r="X95" s="215">
        <f xml:space="preserve"> 'Anx 2- 5th cp forecast'!X$95</f>
        <v>67.905100000000004</v>
      </c>
      <c r="Y95" s="220">
        <f xml:space="preserve"> 'Anx 2- 5th cp forecast'!Y$95</f>
        <v>0</v>
      </c>
      <c r="Z95" s="188"/>
      <c r="AA95" s="188"/>
      <c r="AB95" s="188"/>
      <c r="AC95" s="188"/>
    </row>
    <row r="96" spans="1:29" s="225" customFormat="1" ht="13">
      <c r="A96" s="251" t="s">
        <v>95</v>
      </c>
      <c r="B96" s="299">
        <f>ROUND('Anx 2- 5th cp forecast'!B96,0)</f>
        <v>135</v>
      </c>
      <c r="C96" s="372">
        <f xml:space="preserve"> 'Anx 2- 5th cp forecast'!C$96</f>
        <v>156.04350244204986</v>
      </c>
      <c r="D96" s="372">
        <f xml:space="preserve"> 'Anx 2- 5th cp forecast'!D$96</f>
        <v>37.724000000000004</v>
      </c>
      <c r="E96" s="215">
        <f xml:space="preserve"> 'Anx 2- 5th cp forecast'!E$96</f>
        <v>0</v>
      </c>
      <c r="F96" s="311">
        <f>ROUND('Anx 2- 5th cp forecast'!F96,0)</f>
        <v>144</v>
      </c>
      <c r="G96" s="215">
        <f xml:space="preserve"> 'Anx 2- 5th cp forecast'!G$96</f>
        <v>160.73686900772805</v>
      </c>
      <c r="H96" s="215">
        <f xml:space="preserve"> 'Anx 2- 5th cp forecast'!H$96</f>
        <v>37.724000000000004</v>
      </c>
      <c r="I96" s="215">
        <f xml:space="preserve"> 'Anx 2- 5th cp forecast'!I$96</f>
        <v>0</v>
      </c>
      <c r="J96" s="311">
        <f>ROUND('Anx 2- 5th cp forecast'!J96,0)</f>
        <v>154</v>
      </c>
      <c r="K96" s="215">
        <f xml:space="preserve"> 'Anx 2- 5th cp forecast'!K$96</f>
        <v>165.6024458137189</v>
      </c>
      <c r="L96" s="215">
        <f xml:space="preserve"> 'Anx 2- 5th cp forecast'!L$96</f>
        <v>37.724000000000004</v>
      </c>
      <c r="M96" s="215">
        <f xml:space="preserve"> 'Anx 2- 5th cp forecast'!M$96</f>
        <v>0</v>
      </c>
      <c r="N96" s="311">
        <f>ROUND('Anx 2- 5th cp forecast'!N96,0)</f>
        <v>165</v>
      </c>
      <c r="O96" s="215">
        <f xml:space="preserve"> 'Anx 2- 5th cp forecast'!O$96</f>
        <v>170.64758779033622</v>
      </c>
      <c r="P96" s="215">
        <f xml:space="preserve"> 'Anx 2- 5th cp forecast'!P$96</f>
        <v>37.724000000000004</v>
      </c>
      <c r="Q96" s="215">
        <f xml:space="preserve"> 'Anx 2- 5th cp forecast'!Q$96</f>
        <v>0</v>
      </c>
      <c r="R96" s="311">
        <f>ROUND('Anx 2- 5th cp forecast'!R96,0)</f>
        <v>178</v>
      </c>
      <c r="S96" s="215">
        <f xml:space="preserve"> 'Anx 2- 5th cp forecast'!S$96</f>
        <v>175.8799923564894</v>
      </c>
      <c r="T96" s="215">
        <f xml:space="preserve"> 'Anx 2- 5th cp forecast'!T$96</f>
        <v>37.724000000000004</v>
      </c>
      <c r="U96" s="215">
        <f xml:space="preserve"> 'Anx 2- 5th cp forecast'!U$96</f>
        <v>0</v>
      </c>
      <c r="V96" s="311">
        <f>ROUND('Anx 2- 5th cp forecast'!V96,0)</f>
        <v>191</v>
      </c>
      <c r="W96" s="215">
        <f xml:space="preserve"> 'Anx 2- 5th cp forecast'!W$96</f>
        <v>181.30771603561982</v>
      </c>
      <c r="X96" s="215">
        <f xml:space="preserve"> 'Anx 2- 5th cp forecast'!X$96</f>
        <v>37.724000000000004</v>
      </c>
      <c r="Y96" s="220">
        <f xml:space="preserve"> 'Anx 2- 5th cp forecast'!Y$96</f>
        <v>0</v>
      </c>
      <c r="Z96" s="188"/>
      <c r="AA96" s="188"/>
      <c r="AB96" s="188"/>
      <c r="AC96" s="188"/>
    </row>
    <row r="97" spans="1:29" s="225" customFormat="1" ht="13">
      <c r="A97" s="251" t="s">
        <v>39</v>
      </c>
      <c r="B97" s="298">
        <f>ROUND('Anx 2- 5th cp forecast'!B97,0)</f>
        <v>22</v>
      </c>
      <c r="C97" s="265">
        <f xml:space="preserve"> 'Anx 2- 5th cp forecast'!C$97</f>
        <v>8.8457930628000003</v>
      </c>
      <c r="D97" s="265">
        <f xml:space="preserve"> 'Anx 2- 5th cp forecast'!D$97</f>
        <v>5.2050000000000001</v>
      </c>
      <c r="E97" s="215">
        <f xml:space="preserve"> 'Anx 2- 5th cp forecast'!E$97</f>
        <v>0</v>
      </c>
      <c r="F97" s="311">
        <f>ROUND('Anx 2- 5th cp forecast'!F97,0)</f>
        <v>24</v>
      </c>
      <c r="G97" s="215">
        <f xml:space="preserve"> 'Anx 2- 5th cp forecast'!G$97</f>
        <v>9.0227089240559994</v>
      </c>
      <c r="H97" s="215">
        <f xml:space="preserve"> 'Anx 2- 5th cp forecast'!H$97</f>
        <v>5.2050000000000001</v>
      </c>
      <c r="I97" s="215">
        <f xml:space="preserve"> 'Anx 2- 5th cp forecast'!I$97</f>
        <v>0</v>
      </c>
      <c r="J97" s="311">
        <f>ROUND('Anx 2- 5th cp forecast'!J97,0)</f>
        <v>27</v>
      </c>
      <c r="K97" s="215">
        <f xml:space="preserve"> 'Anx 2- 5th cp forecast'!K$97</f>
        <v>9.2031631025371183</v>
      </c>
      <c r="L97" s="215">
        <f xml:space="preserve"> 'Anx 2- 5th cp forecast'!L$97</f>
        <v>5.2050000000000001</v>
      </c>
      <c r="M97" s="215">
        <f xml:space="preserve"> 'Anx 2- 5th cp forecast'!M$97</f>
        <v>0</v>
      </c>
      <c r="N97" s="311">
        <f>ROUND('Anx 2- 5th cp forecast'!N97,0)</f>
        <v>31</v>
      </c>
      <c r="O97" s="215">
        <f xml:space="preserve"> 'Anx 2- 5th cp forecast'!O$97</f>
        <v>9.387226364587864</v>
      </c>
      <c r="P97" s="215">
        <f xml:space="preserve"> 'Anx 2- 5th cp forecast'!P$97</f>
        <v>5.2050000000000001</v>
      </c>
      <c r="Q97" s="215">
        <f xml:space="preserve"> 'Anx 2- 5th cp forecast'!Q$97</f>
        <v>0</v>
      </c>
      <c r="R97" s="311">
        <f>ROUND('Anx 2- 5th cp forecast'!R97,0)</f>
        <v>36</v>
      </c>
      <c r="S97" s="215">
        <f xml:space="preserve"> 'Anx 2- 5th cp forecast'!S$97</f>
        <v>9.5749708918796195</v>
      </c>
      <c r="T97" s="215">
        <f xml:space="preserve"> 'Anx 2- 5th cp forecast'!T$97</f>
        <v>5.2050000000000001</v>
      </c>
      <c r="U97" s="215">
        <f xml:space="preserve"> 'Anx 2- 5th cp forecast'!U$97</f>
        <v>0</v>
      </c>
      <c r="V97" s="311">
        <f>ROUND('Anx 2- 5th cp forecast'!V97,0)</f>
        <v>41</v>
      </c>
      <c r="W97" s="215">
        <f xml:space="preserve"> 'Anx 2- 5th cp forecast'!W$97</f>
        <v>9.7664703097172119</v>
      </c>
      <c r="X97" s="215">
        <f xml:space="preserve"> 'Anx 2- 5th cp forecast'!X$97</f>
        <v>5.2050000000000001</v>
      </c>
      <c r="Y97" s="220">
        <f xml:space="preserve"> 'Anx 2- 5th cp forecast'!Y$97</f>
        <v>0</v>
      </c>
      <c r="Z97" s="188"/>
      <c r="AA97" s="188"/>
      <c r="AB97" s="188"/>
      <c r="AC97" s="188"/>
    </row>
    <row r="98" spans="1:29" s="225" customFormat="1" ht="13">
      <c r="A98" s="252" t="s">
        <v>49</v>
      </c>
      <c r="B98" s="300">
        <f>ROUND('Anx 2- 5th cp forecast'!B98,0)</f>
        <v>50</v>
      </c>
      <c r="C98" s="265">
        <f xml:space="preserve"> 'Anx 2- 5th cp forecast'!C$98</f>
        <v>29.049928360625433</v>
      </c>
      <c r="D98" s="265">
        <f xml:space="preserve"> 'Anx 2- 5th cp forecast'!D$98</f>
        <v>16.384159553369997</v>
      </c>
      <c r="E98" s="215">
        <f xml:space="preserve"> 'Anx 2- 5th cp forecast'!E$98</f>
        <v>0</v>
      </c>
      <c r="F98" s="311">
        <f>ROUND('Anx 2- 5th cp forecast'!F98,0)</f>
        <v>55</v>
      </c>
      <c r="G98" s="215">
        <f xml:space="preserve"> 'Anx 2- 5th cp forecast'!G$98</f>
        <v>29.891432640249256</v>
      </c>
      <c r="H98" s="215">
        <f xml:space="preserve"> 'Anx 2- 5th cp forecast'!H$98</f>
        <v>17.31244778927697</v>
      </c>
      <c r="I98" s="215">
        <f xml:space="preserve"> 'Anx 2- 5th cp forecast'!I$98</f>
        <v>0</v>
      </c>
      <c r="J98" s="311">
        <f>ROUND('Anx 2- 5th cp forecast'!J98,0)</f>
        <v>62</v>
      </c>
      <c r="K98" s="215">
        <f xml:space="preserve"> 'Anx 2- 5th cp forecast'!K$98</f>
        <v>30.763063552946122</v>
      </c>
      <c r="L98" s="215">
        <f xml:space="preserve"> 'Anx 2- 5th cp forecast'!L$98</f>
        <v>18.299125355222486</v>
      </c>
      <c r="M98" s="215">
        <f xml:space="preserve"> 'Anx 2- 5th cp forecast'!M$98</f>
        <v>0</v>
      </c>
      <c r="N98" s="311">
        <f>ROUND('Anx 2- 5th cp forecast'!N98,0)</f>
        <v>71</v>
      </c>
      <c r="O98" s="375">
        <f xml:space="preserve"> 'Anx 2- 5th cp forecast'!O$98</f>
        <v>31.666088458751524</v>
      </c>
      <c r="P98" s="215">
        <f xml:space="preserve"> 'Anx 2- 5th cp forecast'!P$98</f>
        <v>19.347864940065985</v>
      </c>
      <c r="Q98" s="215">
        <f xml:space="preserve"> 'Anx 2- 5th cp forecast'!Q$98</f>
        <v>0</v>
      </c>
      <c r="R98" s="311">
        <f>ROUND('Anx 2- 5th cp forecast'!R98,0)</f>
        <v>82</v>
      </c>
      <c r="S98" s="215">
        <f xml:space="preserve"> 'Anx 2- 5th cp forecast'!S$98</f>
        <v>32.60183330627035</v>
      </c>
      <c r="T98" s="215">
        <f xml:space="preserve"> 'Anx 2- 5th cp forecast'!T$98</f>
        <v>20.46257024479613</v>
      </c>
      <c r="U98" s="215">
        <f xml:space="preserve"> 'Anx 2- 5th cp forecast'!U$98</f>
        <v>0</v>
      </c>
      <c r="V98" s="311">
        <f>ROUND('Anx 2- 5th cp forecast'!V98,0)</f>
        <v>98</v>
      </c>
      <c r="W98" s="215">
        <f xml:space="preserve"> 'Anx 2- 5th cp forecast'!W$98</f>
        <v>33.571685466516747</v>
      </c>
      <c r="X98" s="215">
        <f xml:space="preserve"> 'Anx 2- 5th cp forecast'!X$98</f>
        <v>21.647390513193809</v>
      </c>
      <c r="Y98" s="220">
        <f xml:space="preserve"> 'Anx 2- 5th cp forecast'!Y$98</f>
        <v>0</v>
      </c>
      <c r="Z98" s="188"/>
      <c r="AA98" s="188"/>
      <c r="AB98" s="188"/>
      <c r="AC98" s="188"/>
    </row>
    <row r="99" spans="1:29" s="225" customFormat="1" ht="13">
      <c r="A99" s="252" t="s">
        <v>99</v>
      </c>
      <c r="B99" s="298">
        <f>ROUND('Anx 2- 5th cp forecast'!B99,0)</f>
        <v>85</v>
      </c>
      <c r="C99" s="265">
        <f xml:space="preserve"> 'Anx 2- 5th cp forecast'!C$99</f>
        <v>987.14568741705466</v>
      </c>
      <c r="D99" s="265">
        <f xml:space="preserve"> 'Anx 2- 5th cp forecast'!D$99</f>
        <v>274.21268091827795</v>
      </c>
      <c r="E99" s="215">
        <f xml:space="preserve"> 'Anx 2- 5th cp forecast'!E$99</f>
        <v>0</v>
      </c>
      <c r="F99" s="311">
        <f>ROUND('Anx 2- 5th cp forecast'!F99,0)</f>
        <v>91</v>
      </c>
      <c r="G99" s="215">
        <f xml:space="preserve"> 'Anx 2- 5th cp forecast'!G$99</f>
        <v>1030.6692381460587</v>
      </c>
      <c r="H99" s="215">
        <f xml:space="preserve"> 'Anx 2- 5th cp forecast'!H$99</f>
        <v>309.81034598342137</v>
      </c>
      <c r="I99" s="215">
        <f xml:space="preserve"> 'Anx 2- 5th cp forecast'!I$99</f>
        <v>0</v>
      </c>
      <c r="J99" s="311">
        <f>ROUND('Anx 2- 5th cp forecast'!J99,0)</f>
        <v>97</v>
      </c>
      <c r="K99" s="215">
        <f xml:space="preserve"> 'Anx 2- 5th cp forecast'!K$99</f>
        <v>1076.1117553378717</v>
      </c>
      <c r="L99" s="215">
        <f xml:space="preserve"> 'Anx 2- 5th cp forecast'!L$99</f>
        <v>350.02921876896119</v>
      </c>
      <c r="M99" s="215">
        <f xml:space="preserve"> 'Anx 2- 5th cp forecast'!M$99</f>
        <v>0</v>
      </c>
      <c r="N99" s="311">
        <f>ROUND('Anx 2- 5th cp forecast'!N99,0)</f>
        <v>105</v>
      </c>
      <c r="O99" s="215">
        <f xml:space="preserve"> 'Anx 2- 5th cp forecast'!O$99</f>
        <v>1123.557846801915</v>
      </c>
      <c r="P99" s="215">
        <f xml:space="preserve"> 'Anx 2- 5th cp forecast'!P$99</f>
        <v>395.46921392536586</v>
      </c>
      <c r="Q99" s="215">
        <f xml:space="preserve"> 'Anx 2- 5th cp forecast'!Q$99</f>
        <v>0</v>
      </c>
      <c r="R99" s="311">
        <f>ROUND('Anx 2- 5th cp forecast'!R99,0)</f>
        <v>112</v>
      </c>
      <c r="S99" s="215">
        <f xml:space="preserve"> 'Anx 2- 5th cp forecast'!S$99</f>
        <v>1173.0958507314137</v>
      </c>
      <c r="T99" s="215">
        <f xml:space="preserve"> 'Anx 2- 5th cp forecast'!T$99</f>
        <v>446.8081256552951</v>
      </c>
      <c r="U99" s="215">
        <f xml:space="preserve"> 'Anx 2- 5th cp forecast'!U$99</f>
        <v>0</v>
      </c>
      <c r="V99" s="311">
        <f>ROUND('Anx 2- 5th cp forecast'!V99,0)</f>
        <v>120</v>
      </c>
      <c r="W99" s="215">
        <f xml:space="preserve"> 'Anx 2- 5th cp forecast'!W$99</f>
        <v>1224.8180001771436</v>
      </c>
      <c r="X99" s="215">
        <f xml:space="preserve"> 'Anx 2- 5th cp forecast'!X$99</f>
        <v>504.81173785950926</v>
      </c>
      <c r="Y99" s="220">
        <f xml:space="preserve"> 'Anx 2- 5th cp forecast'!Y$99</f>
        <v>0</v>
      </c>
      <c r="Z99" s="188"/>
      <c r="AA99" s="188"/>
      <c r="AB99" s="188"/>
      <c r="AC99" s="188"/>
    </row>
    <row r="100" spans="1:29">
      <c r="A100" s="249" t="s">
        <v>17</v>
      </c>
      <c r="B100" s="294">
        <f>SUM(B101,B114,B115,B120,B125:B129)</f>
        <v>132</v>
      </c>
      <c r="C100" s="214">
        <f xml:space="preserve"> 'Anx 2- 5th cp forecast'!C$100</f>
        <v>660.10284474852187</v>
      </c>
      <c r="D100" s="214">
        <f xml:space="preserve"> 'Anx 2- 5th cp forecast'!D$100</f>
        <v>231.44864999999999</v>
      </c>
      <c r="E100" s="214">
        <f xml:space="preserve"> 'Anx 2- 5th cp forecast'!E$100</f>
        <v>0</v>
      </c>
      <c r="F100" s="294">
        <f t="shared" ref="F100:V100" si="6">SUM(F101,F114,F115,F120,F125:F129)</f>
        <v>132</v>
      </c>
      <c r="G100" s="214">
        <f xml:space="preserve"> 'Anx 2- 5th cp forecast'!G$100</f>
        <v>781.62310324264615</v>
      </c>
      <c r="H100" s="214">
        <f xml:space="preserve"> 'Anx 2- 5th cp forecast'!H$100</f>
        <v>231.44864999999999</v>
      </c>
      <c r="I100" s="214">
        <f xml:space="preserve"> 'Anx 2- 5th cp forecast'!I$100</f>
        <v>0</v>
      </c>
      <c r="J100" s="316">
        <f t="shared" si="6"/>
        <v>132</v>
      </c>
      <c r="K100" s="214">
        <f xml:space="preserve"> 'Anx 2- 5th cp forecast'!K$100</f>
        <v>795.01854681437476</v>
      </c>
      <c r="L100" s="214">
        <f xml:space="preserve"> 'Anx 2- 5th cp forecast'!L$100</f>
        <v>231.44864999999999</v>
      </c>
      <c r="M100" s="214">
        <f xml:space="preserve"> 'Anx 2- 5th cp forecast'!M$100</f>
        <v>0</v>
      </c>
      <c r="N100" s="316">
        <f t="shared" si="6"/>
        <v>132</v>
      </c>
      <c r="O100" s="214">
        <f xml:space="preserve"> 'Anx 2- 5th cp forecast'!O$100</f>
        <v>808.77889386404127</v>
      </c>
      <c r="P100" s="214">
        <f xml:space="preserve"> 'Anx 2- 5th cp forecast'!P$100</f>
        <v>231.44864999999999</v>
      </c>
      <c r="Q100" s="214">
        <f xml:space="preserve"> 'Anx 2- 5th cp forecast'!Q$100</f>
        <v>0</v>
      </c>
      <c r="R100" s="316">
        <f t="shared" si="6"/>
        <v>132</v>
      </c>
      <c r="S100" s="214">
        <f xml:space="preserve"> 'Anx 2- 5th cp forecast'!S$100</f>
        <v>822.91600442641027</v>
      </c>
      <c r="T100" s="214">
        <f xml:space="preserve"> 'Anx 2- 5th cp forecast'!T$100</f>
        <v>231.44864999999999</v>
      </c>
      <c r="U100" s="214">
        <f xml:space="preserve"> 'Anx 2- 5th cp forecast'!U$100</f>
        <v>0</v>
      </c>
      <c r="V100" s="316">
        <f t="shared" si="6"/>
        <v>132</v>
      </c>
      <c r="W100" s="214">
        <f xml:space="preserve"> 'Anx 2- 5th cp forecast'!W$100</f>
        <v>837.4421951260282</v>
      </c>
      <c r="X100" s="214">
        <f xml:space="preserve"> 'Anx 2- 5th cp forecast'!X$100</f>
        <v>231.44864999999999</v>
      </c>
      <c r="Y100" s="218">
        <f xml:space="preserve"> 'Anx 2- 5th cp forecast'!Y$100</f>
        <v>0</v>
      </c>
    </row>
    <row r="101" spans="1:29" s="193" customFormat="1" ht="13">
      <c r="A101" s="191" t="s">
        <v>160</v>
      </c>
      <c r="B101" s="296">
        <f>SUM(B102:B113)</f>
        <v>46</v>
      </c>
      <c r="C101" s="212">
        <f xml:space="preserve"> 'Anx 2- 5th cp forecast'!C$102</f>
        <v>261.35190307944652</v>
      </c>
      <c r="D101" s="212">
        <f xml:space="preserve"> 'Anx 2- 5th cp forecast'!D$102</f>
        <v>61.746000000000002</v>
      </c>
      <c r="E101" s="212">
        <f xml:space="preserve"> 'Anx 2- 5th cp forecast'!E$102</f>
        <v>0</v>
      </c>
      <c r="F101" s="296">
        <f>SUM(F102:F113)</f>
        <v>46</v>
      </c>
      <c r="G101" s="212">
        <f xml:space="preserve"> 'Anx 2- 5th cp forecast'!G$102</f>
        <v>374.45519882261846</v>
      </c>
      <c r="H101" s="212">
        <f xml:space="preserve"> 'Anx 2- 5th cp forecast'!H$102</f>
        <v>61.746000000000002</v>
      </c>
      <c r="I101" s="212">
        <f xml:space="preserve"> 'Anx 2- 5th cp forecast'!I$102</f>
        <v>0</v>
      </c>
      <c r="J101" s="296">
        <f>SUM(J102:J113)</f>
        <v>46</v>
      </c>
      <c r="K101" s="212">
        <f xml:space="preserve"> 'Anx 2- 5th cp forecast'!K$102</f>
        <v>379.25063280154268</v>
      </c>
      <c r="L101" s="212">
        <f xml:space="preserve"> 'Anx 2- 5th cp forecast'!L$102</f>
        <v>61.746000000000002</v>
      </c>
      <c r="M101" s="212">
        <f xml:space="preserve"> 'Anx 2- 5th cp forecast'!M$102</f>
        <v>0</v>
      </c>
      <c r="N101" s="296">
        <f>SUM(N102:N113)</f>
        <v>46</v>
      </c>
      <c r="O101" s="212">
        <f xml:space="preserve"> 'Anx 2- 5th cp forecast'!O$102</f>
        <v>384.2237976290719</v>
      </c>
      <c r="P101" s="212">
        <f xml:space="preserve"> 'Anx 2- 5th cp forecast'!P$102</f>
        <v>61.746000000000002</v>
      </c>
      <c r="Q101" s="212">
        <f xml:space="preserve"> 'Anx 2- 5th cp forecast'!Q$102</f>
        <v>0</v>
      </c>
      <c r="R101" s="296">
        <f>SUM(R102:R113)</f>
        <v>46</v>
      </c>
      <c r="S101" s="212">
        <f xml:space="preserve"> 'Anx 2- 5th cp forecast'!S$102</f>
        <v>389.38233006697516</v>
      </c>
      <c r="T101" s="212">
        <f xml:space="preserve"> 'Anx 2- 5th cp forecast'!T$102</f>
        <v>61.746000000000002</v>
      </c>
      <c r="U101" s="212">
        <f xml:space="preserve"> 'Anx 2- 5th cp forecast'!U$102</f>
        <v>0</v>
      </c>
      <c r="V101" s="296">
        <f>SUM(V102:V113)</f>
        <v>46</v>
      </c>
      <c r="W101" s="212">
        <f xml:space="preserve"> 'Anx 2- 5th cp forecast'!W$102</f>
        <v>394.73422353607009</v>
      </c>
      <c r="X101" s="212">
        <f xml:space="preserve"> 'Anx 2- 5th cp forecast'!X$102</f>
        <v>61.746000000000002</v>
      </c>
      <c r="Y101" s="202">
        <f xml:space="preserve"> 'Anx 2- 5th cp forecast'!Y$102</f>
        <v>0</v>
      </c>
      <c r="Z101" s="201"/>
      <c r="AA101" s="201"/>
      <c r="AB101" s="201"/>
      <c r="AC101" s="200"/>
    </row>
    <row r="102" spans="1:29" s="193" customFormat="1">
      <c r="A102" s="194" t="s">
        <v>161</v>
      </c>
      <c r="B102" s="297">
        <f>ROUND('Anx 2- 5th cp forecast'!B103,0)</f>
        <v>46</v>
      </c>
      <c r="C102" s="205">
        <f xml:space="preserve"> 'Anx 2- 5th cp forecast'!C$103</f>
        <v>44.051610881649204</v>
      </c>
      <c r="D102" s="205">
        <f xml:space="preserve"> 'Anx 2- 5th cp forecast'!D$103</f>
        <v>61.746000000000002</v>
      </c>
      <c r="E102" s="205">
        <f xml:space="preserve"> 'Anx 2- 5th cp forecast'!E$103</f>
        <v>0</v>
      </c>
      <c r="F102" s="297">
        <f>ROUND('Anx 2- 5th cp forecast'!F103,0)</f>
        <v>46</v>
      </c>
      <c r="G102" s="205">
        <f xml:space="preserve"> 'Anx 2- 5th cp forecast'!G$103</f>
        <v>63.115494920005496</v>
      </c>
      <c r="H102" s="205">
        <f xml:space="preserve"> 'Anx 2- 5th cp forecast'!H$103</f>
        <v>61.746000000000002</v>
      </c>
      <c r="I102" s="205">
        <f xml:space="preserve"> 'Anx 2- 5th cp forecast'!I$103</f>
        <v>0</v>
      </c>
      <c r="J102" s="297">
        <f>ROUND('Anx 2- 5th cp forecast'!J103,0)</f>
        <v>46</v>
      </c>
      <c r="K102" s="205">
        <f xml:space="preserve"> 'Anx 2- 5th cp forecast'!K$103</f>
        <v>63.923779034868026</v>
      </c>
      <c r="L102" s="205">
        <f xml:space="preserve"> 'Anx 2- 5th cp forecast'!L$103</f>
        <v>61.746000000000002</v>
      </c>
      <c r="M102" s="205">
        <f xml:space="preserve"> 'Anx 2- 5th cp forecast'!M$103</f>
        <v>0</v>
      </c>
      <c r="N102" s="297">
        <f>ROUND('Anx 2- 5th cp forecast'!N103,0)</f>
        <v>46</v>
      </c>
      <c r="O102" s="205">
        <f xml:space="preserve"> 'Anx 2- 5th cp forecast'!O$103</f>
        <v>64.762020192675962</v>
      </c>
      <c r="P102" s="205">
        <f xml:space="preserve"> 'Anx 2- 5th cp forecast'!P$103</f>
        <v>61.746000000000002</v>
      </c>
      <c r="Q102" s="205">
        <f xml:space="preserve"> 'Anx 2- 5th cp forecast'!Q$103</f>
        <v>0</v>
      </c>
      <c r="R102" s="297">
        <f>ROUND('Anx 2- 5th cp forecast'!R103,0)</f>
        <v>46</v>
      </c>
      <c r="S102" s="205">
        <f xml:space="preserve"> 'Anx 2- 5th cp forecast'!S$103</f>
        <v>65.631505591471011</v>
      </c>
      <c r="T102" s="205">
        <f xml:space="preserve"> 'Anx 2- 5th cp forecast'!T$103</f>
        <v>61.746000000000002</v>
      </c>
      <c r="U102" s="205">
        <f xml:space="preserve"> 'Anx 2- 5th cp forecast'!U$103</f>
        <v>0</v>
      </c>
      <c r="V102" s="297">
        <f>ROUND('Anx 2- 5th cp forecast'!V103,0)</f>
        <v>46</v>
      </c>
      <c r="W102" s="205">
        <f xml:space="preserve"> 'Anx 2- 5th cp forecast'!W$103</f>
        <v>66.533582545197817</v>
      </c>
      <c r="X102" s="205">
        <f xml:space="preserve"> 'Anx 2- 5th cp forecast'!X$103</f>
        <v>61.746000000000002</v>
      </c>
      <c r="Y102" s="190">
        <f xml:space="preserve"> 'Anx 2- 5th cp forecast'!Y$103</f>
        <v>0</v>
      </c>
      <c r="Z102" s="200"/>
      <c r="AA102" s="200"/>
      <c r="AB102" s="200"/>
      <c r="AC102" s="200"/>
    </row>
    <row r="103" spans="1:29" s="193" customFormat="1">
      <c r="A103" s="194" t="s">
        <v>163</v>
      </c>
      <c r="B103" s="297">
        <f>ROUND('Anx 2- 5th cp forecast'!B104,0)</f>
        <v>0</v>
      </c>
      <c r="C103" s="205">
        <f xml:space="preserve"> 'Anx 2- 5th cp forecast'!C$104</f>
        <v>0</v>
      </c>
      <c r="D103" s="205">
        <f xml:space="preserve"> 'Anx 2- 5th cp forecast'!D$104</f>
        <v>0</v>
      </c>
      <c r="E103" s="205">
        <f xml:space="preserve"> 'Anx 2- 5th cp forecast'!E$104</f>
        <v>0</v>
      </c>
      <c r="F103" s="297">
        <f>ROUND('Anx 2- 5th cp forecast'!F104,0)</f>
        <v>0</v>
      </c>
      <c r="G103" s="205">
        <f xml:space="preserve"> 'Anx 2- 5th cp forecast'!G$104</f>
        <v>0</v>
      </c>
      <c r="H103" s="205">
        <f xml:space="preserve"> 'Anx 2- 5th cp forecast'!H$104</f>
        <v>0</v>
      </c>
      <c r="I103" s="205">
        <f xml:space="preserve"> 'Anx 2- 5th cp forecast'!I$104</f>
        <v>0</v>
      </c>
      <c r="J103" s="297">
        <f>ROUND('Anx 2- 5th cp forecast'!J104,0)</f>
        <v>0</v>
      </c>
      <c r="K103" s="205">
        <f xml:space="preserve"> 'Anx 2- 5th cp forecast'!K$104</f>
        <v>0</v>
      </c>
      <c r="L103" s="205">
        <f xml:space="preserve"> 'Anx 2- 5th cp forecast'!L$104</f>
        <v>0</v>
      </c>
      <c r="M103" s="205">
        <f xml:space="preserve"> 'Anx 2- 5th cp forecast'!M$104</f>
        <v>0</v>
      </c>
      <c r="N103" s="297">
        <f>ROUND('Anx 2- 5th cp forecast'!N104,0)</f>
        <v>0</v>
      </c>
      <c r="O103" s="205">
        <f xml:space="preserve"> 'Anx 2- 5th cp forecast'!O$104</f>
        <v>0</v>
      </c>
      <c r="P103" s="205">
        <f xml:space="preserve"> 'Anx 2- 5th cp forecast'!P$104</f>
        <v>0</v>
      </c>
      <c r="Q103" s="205">
        <f xml:space="preserve"> 'Anx 2- 5th cp forecast'!Q$104</f>
        <v>0</v>
      </c>
      <c r="R103" s="297">
        <f>ROUND('Anx 2- 5th cp forecast'!R104,0)</f>
        <v>0</v>
      </c>
      <c r="S103" s="205">
        <f xml:space="preserve"> 'Anx 2- 5th cp forecast'!S$104</f>
        <v>0</v>
      </c>
      <c r="T103" s="205">
        <f xml:space="preserve"> 'Anx 2- 5th cp forecast'!T$104</f>
        <v>0</v>
      </c>
      <c r="U103" s="205">
        <f xml:space="preserve"> 'Anx 2- 5th cp forecast'!U$104</f>
        <v>0</v>
      </c>
      <c r="V103" s="297">
        <f>ROUND('Anx 2- 5th cp forecast'!V104,0)</f>
        <v>0</v>
      </c>
      <c r="W103" s="205">
        <f xml:space="preserve"> 'Anx 2- 5th cp forecast'!W$104</f>
        <v>0</v>
      </c>
      <c r="X103" s="205">
        <f xml:space="preserve"> 'Anx 2- 5th cp forecast'!X$104</f>
        <v>0</v>
      </c>
      <c r="Y103" s="190">
        <f xml:space="preserve"> 'Anx 2- 5th cp forecast'!Y$104</f>
        <v>0</v>
      </c>
      <c r="Z103" s="200"/>
      <c r="AA103" s="200"/>
      <c r="AB103" s="200"/>
      <c r="AC103" s="200"/>
    </row>
    <row r="104" spans="1:29" s="193" customFormat="1">
      <c r="A104" s="194" t="s">
        <v>164</v>
      </c>
      <c r="B104" s="297">
        <f>ROUND('Anx 2- 5th cp forecast'!B105,0)</f>
        <v>0</v>
      </c>
      <c r="C104" s="205">
        <f xml:space="preserve"> 'Anx 2- 5th cp forecast'!C$105</f>
        <v>0</v>
      </c>
      <c r="D104" s="205">
        <f xml:space="preserve"> 'Anx 2- 5th cp forecast'!D$105</f>
        <v>0</v>
      </c>
      <c r="E104" s="205">
        <f xml:space="preserve"> 'Anx 2- 5th cp forecast'!E$105</f>
        <v>0</v>
      </c>
      <c r="F104" s="297">
        <f>ROUND('Anx 2- 5th cp forecast'!F105,0)</f>
        <v>0</v>
      </c>
      <c r="G104" s="205">
        <f xml:space="preserve"> 'Anx 2- 5th cp forecast'!G$105</f>
        <v>0</v>
      </c>
      <c r="H104" s="205">
        <f xml:space="preserve"> 'Anx 2- 5th cp forecast'!H$105</f>
        <v>0</v>
      </c>
      <c r="I104" s="205">
        <f xml:space="preserve"> 'Anx 2- 5th cp forecast'!I$105</f>
        <v>0</v>
      </c>
      <c r="J104" s="297">
        <f>ROUND('Anx 2- 5th cp forecast'!J105,0)</f>
        <v>0</v>
      </c>
      <c r="K104" s="205">
        <f xml:space="preserve"> 'Anx 2- 5th cp forecast'!K$105</f>
        <v>0</v>
      </c>
      <c r="L104" s="205">
        <f xml:space="preserve"> 'Anx 2- 5th cp forecast'!L$105</f>
        <v>0</v>
      </c>
      <c r="M104" s="205">
        <f xml:space="preserve"> 'Anx 2- 5th cp forecast'!M$105</f>
        <v>0</v>
      </c>
      <c r="N104" s="297">
        <f>ROUND('Anx 2- 5th cp forecast'!N105,0)</f>
        <v>0</v>
      </c>
      <c r="O104" s="205">
        <f xml:space="preserve"> 'Anx 2- 5th cp forecast'!O$105</f>
        <v>0</v>
      </c>
      <c r="P104" s="205">
        <f xml:space="preserve"> 'Anx 2- 5th cp forecast'!P$105</f>
        <v>0</v>
      </c>
      <c r="Q104" s="205">
        <f xml:space="preserve"> 'Anx 2- 5th cp forecast'!Q$105</f>
        <v>0</v>
      </c>
      <c r="R104" s="297">
        <f>ROUND('Anx 2- 5th cp forecast'!R105,0)</f>
        <v>0</v>
      </c>
      <c r="S104" s="205">
        <f xml:space="preserve"> 'Anx 2- 5th cp forecast'!S$105</f>
        <v>0</v>
      </c>
      <c r="T104" s="205">
        <f xml:space="preserve"> 'Anx 2- 5th cp forecast'!T$105</f>
        <v>0</v>
      </c>
      <c r="U104" s="205">
        <f xml:space="preserve"> 'Anx 2- 5th cp forecast'!U$105</f>
        <v>0</v>
      </c>
      <c r="V104" s="297">
        <f>ROUND('Anx 2- 5th cp forecast'!V105,0)</f>
        <v>0</v>
      </c>
      <c r="W104" s="205">
        <f xml:space="preserve"> 'Anx 2- 5th cp forecast'!W$105</f>
        <v>0</v>
      </c>
      <c r="X104" s="205">
        <f xml:space="preserve"> 'Anx 2- 5th cp forecast'!X$105</f>
        <v>0</v>
      </c>
      <c r="Y104" s="190">
        <f xml:space="preserve"> 'Anx 2- 5th cp forecast'!Y$105</f>
        <v>0</v>
      </c>
      <c r="Z104" s="200"/>
      <c r="AA104" s="200"/>
      <c r="AB104" s="200"/>
      <c r="AC104" s="200"/>
    </row>
    <row r="105" spans="1:29" s="193" customFormat="1">
      <c r="A105" s="194" t="s">
        <v>165</v>
      </c>
      <c r="B105" s="297">
        <f>ROUND('Anx 2- 5th cp forecast'!B106,0)</f>
        <v>0</v>
      </c>
      <c r="C105" s="205">
        <f xml:space="preserve"> 'Anx 2- 5th cp forecast'!C$106</f>
        <v>0</v>
      </c>
      <c r="D105" s="205">
        <f xml:space="preserve"> 'Anx 2- 5th cp forecast'!D$106</f>
        <v>0</v>
      </c>
      <c r="E105" s="205">
        <f xml:space="preserve"> 'Anx 2- 5th cp forecast'!E$106</f>
        <v>0</v>
      </c>
      <c r="F105" s="297">
        <f>ROUND('Anx 2- 5th cp forecast'!F106,0)</f>
        <v>0</v>
      </c>
      <c r="G105" s="205">
        <f xml:space="preserve"> 'Anx 2- 5th cp forecast'!G$106</f>
        <v>0</v>
      </c>
      <c r="H105" s="205">
        <f xml:space="preserve"> 'Anx 2- 5th cp forecast'!H$106</f>
        <v>0</v>
      </c>
      <c r="I105" s="205">
        <f xml:space="preserve"> 'Anx 2- 5th cp forecast'!I$106</f>
        <v>0</v>
      </c>
      <c r="J105" s="297">
        <f>ROUND('Anx 2- 5th cp forecast'!J106,0)</f>
        <v>0</v>
      </c>
      <c r="K105" s="205">
        <f xml:space="preserve"> 'Anx 2- 5th cp forecast'!K$106</f>
        <v>0</v>
      </c>
      <c r="L105" s="205">
        <f xml:space="preserve"> 'Anx 2- 5th cp forecast'!L$106</f>
        <v>0</v>
      </c>
      <c r="M105" s="205">
        <f xml:space="preserve"> 'Anx 2- 5th cp forecast'!M$106</f>
        <v>0</v>
      </c>
      <c r="N105" s="297">
        <f>ROUND('Anx 2- 5th cp forecast'!N106,0)</f>
        <v>0</v>
      </c>
      <c r="O105" s="205">
        <f xml:space="preserve"> 'Anx 2- 5th cp forecast'!O$106</f>
        <v>0</v>
      </c>
      <c r="P105" s="205">
        <f xml:space="preserve"> 'Anx 2- 5th cp forecast'!P$106</f>
        <v>0</v>
      </c>
      <c r="Q105" s="205">
        <f xml:space="preserve"> 'Anx 2- 5th cp forecast'!Q$106</f>
        <v>0</v>
      </c>
      <c r="R105" s="297">
        <f>ROUND('Anx 2- 5th cp forecast'!R106,0)</f>
        <v>0</v>
      </c>
      <c r="S105" s="205">
        <f xml:space="preserve"> 'Anx 2- 5th cp forecast'!S$106</f>
        <v>0</v>
      </c>
      <c r="T105" s="205">
        <f xml:space="preserve"> 'Anx 2- 5th cp forecast'!T$106</f>
        <v>0</v>
      </c>
      <c r="U105" s="205">
        <f xml:space="preserve"> 'Anx 2- 5th cp forecast'!U$106</f>
        <v>0</v>
      </c>
      <c r="V105" s="297">
        <f>ROUND('Anx 2- 5th cp forecast'!V106,0)</f>
        <v>0</v>
      </c>
      <c r="W105" s="205">
        <f xml:space="preserve"> 'Anx 2- 5th cp forecast'!W$106</f>
        <v>0</v>
      </c>
      <c r="X105" s="205">
        <f xml:space="preserve"> 'Anx 2- 5th cp forecast'!X$106</f>
        <v>0</v>
      </c>
      <c r="Y105" s="190">
        <f xml:space="preserve"> 'Anx 2- 5th cp forecast'!Y$106</f>
        <v>0</v>
      </c>
      <c r="Z105" s="200"/>
      <c r="AA105" s="200"/>
      <c r="AB105" s="200"/>
      <c r="AC105" s="200"/>
    </row>
    <row r="106" spans="1:29" s="193" customFormat="1">
      <c r="A106" s="196" t="s">
        <v>153</v>
      </c>
      <c r="B106" s="297">
        <f>ROUND('Anx 2- 5th cp forecast'!B107,0)</f>
        <v>0</v>
      </c>
      <c r="C106" s="205">
        <f xml:space="preserve"> 'Anx 2- 5th cp forecast'!C$107</f>
        <v>59.264406331123283</v>
      </c>
      <c r="D106" s="205">
        <f xml:space="preserve"> 'Anx 2- 5th cp forecast'!D$107</f>
        <v>0</v>
      </c>
      <c r="E106" s="205">
        <f xml:space="preserve"> 'Anx 2- 5th cp forecast'!E$107</f>
        <v>0</v>
      </c>
      <c r="F106" s="297">
        <f>ROUND('Anx 2- 5th cp forecast'!F107,0)</f>
        <v>0</v>
      </c>
      <c r="G106" s="205">
        <f xml:space="preserve"> 'Anx 2- 5th cp forecast'!G$107</f>
        <v>84.911817340313263</v>
      </c>
      <c r="H106" s="205">
        <f xml:space="preserve"> 'Anx 2- 5th cp forecast'!H$107</f>
        <v>0</v>
      </c>
      <c r="I106" s="205">
        <f xml:space="preserve"> 'Anx 2- 5th cp forecast'!I$107</f>
        <v>0</v>
      </c>
      <c r="J106" s="297">
        <f>ROUND('Anx 2- 5th cp forecast'!J107,0)</f>
        <v>0</v>
      </c>
      <c r="K106" s="205">
        <f xml:space="preserve"> 'Anx 2- 5th cp forecast'!K$107</f>
        <v>85.999234514293619</v>
      </c>
      <c r="L106" s="205">
        <f xml:space="preserve"> 'Anx 2- 5th cp forecast'!L$107</f>
        <v>0</v>
      </c>
      <c r="M106" s="205">
        <f xml:space="preserve"> 'Anx 2- 5th cp forecast'!M$107</f>
        <v>0</v>
      </c>
      <c r="N106" s="297">
        <f>ROUND('Anx 2- 5th cp forecast'!N107,0)</f>
        <v>0</v>
      </c>
      <c r="O106" s="205">
        <f xml:space="preserve"> 'Anx 2- 5th cp forecast'!O$107</f>
        <v>87.126954104691052</v>
      </c>
      <c r="P106" s="205">
        <f xml:space="preserve"> 'Anx 2- 5th cp forecast'!P$107</f>
        <v>0</v>
      </c>
      <c r="Q106" s="205">
        <f xml:space="preserve"> 'Anx 2- 5th cp forecast'!Q$107</f>
        <v>0</v>
      </c>
      <c r="R106" s="297">
        <f>ROUND('Anx 2- 5th cp forecast'!R107,0)</f>
        <v>0</v>
      </c>
      <c r="S106" s="205">
        <f xml:space="preserve"> 'Anx 2- 5th cp forecast'!S$107</f>
        <v>88.29670783087397</v>
      </c>
      <c r="T106" s="205">
        <f xml:space="preserve"> 'Anx 2- 5th cp forecast'!T$107</f>
        <v>0</v>
      </c>
      <c r="U106" s="205">
        <f xml:space="preserve"> 'Anx 2- 5th cp forecast'!U$107</f>
        <v>0</v>
      </c>
      <c r="V106" s="297">
        <f>ROUND('Anx 2- 5th cp forecast'!V107,0)</f>
        <v>0</v>
      </c>
      <c r="W106" s="205">
        <f xml:space="preserve"> 'Anx 2- 5th cp forecast'!W$107</f>
        <v>89.510308288556161</v>
      </c>
      <c r="X106" s="205">
        <f xml:space="preserve"> 'Anx 2- 5th cp forecast'!X$107</f>
        <v>0</v>
      </c>
      <c r="Y106" s="190">
        <f xml:space="preserve"> 'Anx 2- 5th cp forecast'!Y$107</f>
        <v>0</v>
      </c>
      <c r="Z106" s="200"/>
      <c r="AA106" s="200"/>
      <c r="AB106" s="200"/>
      <c r="AC106" s="200"/>
    </row>
    <row r="107" spans="1:29" s="193" customFormat="1">
      <c r="A107" s="196" t="s">
        <v>154</v>
      </c>
      <c r="B107" s="297">
        <f>ROUND('Anx 2- 5th cp forecast'!B108,0)</f>
        <v>0</v>
      </c>
      <c r="C107" s="205">
        <f xml:space="preserve"> 'Anx 2- 5th cp forecast'!C$108</f>
        <v>45.686921787029959</v>
      </c>
      <c r="D107" s="205">
        <f xml:space="preserve"> 'Anx 2- 5th cp forecast'!D$108</f>
        <v>0</v>
      </c>
      <c r="E107" s="205">
        <f xml:space="preserve"> 'Anx 2- 5th cp forecast'!E$108</f>
        <v>0</v>
      </c>
      <c r="F107" s="297">
        <f>ROUND('Anx 2- 5th cp forecast'!F108,0)</f>
        <v>0</v>
      </c>
      <c r="G107" s="205">
        <f xml:space="preserve"> 'Anx 2- 5th cp forecast'!G$108</f>
        <v>65.458507015941919</v>
      </c>
      <c r="H107" s="205">
        <f xml:space="preserve"> 'Anx 2- 5th cp forecast'!H$108</f>
        <v>0</v>
      </c>
      <c r="I107" s="205">
        <f xml:space="preserve"> 'Anx 2- 5th cp forecast'!I$108</f>
        <v>0</v>
      </c>
      <c r="J107" s="297">
        <f>ROUND('Anx 2- 5th cp forecast'!J108,0)</f>
        <v>0</v>
      </c>
      <c r="K107" s="205">
        <f xml:space="preserve"> 'Anx 2- 5th cp forecast'!K$108</f>
        <v>66.296796749242148</v>
      </c>
      <c r="L107" s="205">
        <f xml:space="preserve"> 'Anx 2- 5th cp forecast'!L$108</f>
        <v>0</v>
      </c>
      <c r="M107" s="205">
        <f xml:space="preserve"> 'Anx 2- 5th cp forecast'!M$108</f>
        <v>0</v>
      </c>
      <c r="N107" s="297">
        <f>ROUND('Anx 2- 5th cp forecast'!N108,0)</f>
        <v>0</v>
      </c>
      <c r="O107" s="205">
        <f xml:space="preserve"> 'Anx 2- 5th cp forecast'!O$108</f>
        <v>67.166155609201425</v>
      </c>
      <c r="P107" s="205">
        <f xml:space="preserve"> 'Anx 2- 5th cp forecast'!P$108</f>
        <v>0</v>
      </c>
      <c r="Q107" s="205">
        <f xml:space="preserve"> 'Anx 2- 5th cp forecast'!Q$108</f>
        <v>0</v>
      </c>
      <c r="R107" s="297">
        <f>ROUND('Anx 2- 5th cp forecast'!R108,0)</f>
        <v>0</v>
      </c>
      <c r="S107" s="205">
        <f xml:space="preserve"> 'Anx 2- 5th cp forecast'!S$108</f>
        <v>68.067918578016318</v>
      </c>
      <c r="T107" s="205">
        <f xml:space="preserve"> 'Anx 2- 5th cp forecast'!T$108</f>
        <v>0</v>
      </c>
      <c r="U107" s="205">
        <f xml:space="preserve"> 'Anx 2- 5th cp forecast'!U$108</f>
        <v>0</v>
      </c>
      <c r="V107" s="297">
        <f>ROUND('Anx 2- 5th cp forecast'!V108,0)</f>
        <v>0</v>
      </c>
      <c r="W107" s="205">
        <f xml:space="preserve"> 'Anx 2- 5th cp forecast'!W$108</f>
        <v>69.003482985445672</v>
      </c>
      <c r="X107" s="205">
        <f xml:space="preserve"> 'Anx 2- 5th cp forecast'!X$108</f>
        <v>0</v>
      </c>
      <c r="Y107" s="190">
        <f xml:space="preserve"> 'Anx 2- 5th cp forecast'!Y$108</f>
        <v>0</v>
      </c>
      <c r="Z107" s="200"/>
      <c r="AA107" s="200"/>
      <c r="AB107" s="200"/>
      <c r="AC107" s="200"/>
    </row>
    <row r="108" spans="1:29" s="193" customFormat="1">
      <c r="A108" s="196" t="s">
        <v>155</v>
      </c>
      <c r="B108" s="297">
        <f>ROUND('Anx 2- 5th cp forecast'!B109,0)</f>
        <v>0</v>
      </c>
      <c r="C108" s="205">
        <f xml:space="preserve"> 'Anx 2- 5th cp forecast'!C$109</f>
        <v>112.34896407964409</v>
      </c>
      <c r="D108" s="205">
        <f xml:space="preserve"> 'Anx 2- 5th cp forecast'!D$109</f>
        <v>0</v>
      </c>
      <c r="E108" s="205">
        <f xml:space="preserve"> 'Anx 2- 5th cp forecast'!E$109</f>
        <v>0</v>
      </c>
      <c r="F108" s="297">
        <f>ROUND('Anx 2- 5th cp forecast'!F109,0)</f>
        <v>0</v>
      </c>
      <c r="G108" s="205">
        <f xml:space="preserve"> 'Anx 2- 5th cp forecast'!G$109</f>
        <v>160.96937954635783</v>
      </c>
      <c r="H108" s="205">
        <f xml:space="preserve"> 'Anx 2- 5th cp forecast'!H$109</f>
        <v>0</v>
      </c>
      <c r="I108" s="205">
        <f xml:space="preserve"> 'Anx 2- 5th cp forecast'!I$109</f>
        <v>0</v>
      </c>
      <c r="J108" s="297">
        <f>ROUND('Anx 2- 5th cp forecast'!J109,0)</f>
        <v>0</v>
      </c>
      <c r="K108" s="205">
        <f xml:space="preserve"> 'Anx 2- 5th cp forecast'!K$109</f>
        <v>163.03082250313892</v>
      </c>
      <c r="L108" s="205">
        <f xml:space="preserve"> 'Anx 2- 5th cp forecast'!L$109</f>
        <v>0</v>
      </c>
      <c r="M108" s="205">
        <f xml:space="preserve"> 'Anx 2- 5th cp forecast'!M$109</f>
        <v>0</v>
      </c>
      <c r="N108" s="297">
        <f>ROUND('Anx 2- 5th cp forecast'!N109,0)</f>
        <v>0</v>
      </c>
      <c r="O108" s="205">
        <f xml:space="preserve"> 'Anx 2- 5th cp forecast'!O$109</f>
        <v>165.1686677225035</v>
      </c>
      <c r="P108" s="205">
        <f xml:space="preserve"> 'Anx 2- 5th cp forecast'!P$109</f>
        <v>0</v>
      </c>
      <c r="Q108" s="205">
        <f xml:space="preserve"> 'Anx 2- 5th cp forecast'!Q$109</f>
        <v>0</v>
      </c>
      <c r="R108" s="297">
        <f>ROUND('Anx 2- 5th cp forecast'!R109,0)</f>
        <v>0</v>
      </c>
      <c r="S108" s="205">
        <f xml:space="preserve"> 'Anx 2- 5th cp forecast'!S$109</f>
        <v>167.3861980666139</v>
      </c>
      <c r="T108" s="205">
        <f xml:space="preserve"> 'Anx 2- 5th cp forecast'!T$109</f>
        <v>0</v>
      </c>
      <c r="U108" s="205">
        <f xml:space="preserve"> 'Anx 2- 5th cp forecast'!U$109</f>
        <v>0</v>
      </c>
      <c r="V108" s="297">
        <f>ROUND('Anx 2- 5th cp forecast'!V109,0)</f>
        <v>0</v>
      </c>
      <c r="W108" s="205">
        <f xml:space="preserve"> 'Anx 2- 5th cp forecast'!W$109</f>
        <v>169.68684971687048</v>
      </c>
      <c r="X108" s="205">
        <f xml:space="preserve"> 'Anx 2- 5th cp forecast'!X$109</f>
        <v>0</v>
      </c>
      <c r="Y108" s="190">
        <f xml:space="preserve"> 'Anx 2- 5th cp forecast'!Y$109</f>
        <v>0</v>
      </c>
      <c r="Z108" s="200"/>
      <c r="AA108" s="200"/>
      <c r="AB108" s="200"/>
      <c r="AC108" s="200"/>
    </row>
    <row r="109" spans="1:29" s="193" customFormat="1">
      <c r="A109" s="197" t="s">
        <v>166</v>
      </c>
      <c r="B109" s="296">
        <f>ROUND('Anx 2- 5th cp forecast'!B110,0)</f>
        <v>0</v>
      </c>
      <c r="C109" s="212">
        <f xml:space="preserve"> 'Anx 2- 5th cp forecast'!C$110</f>
        <v>0</v>
      </c>
      <c r="D109" s="212">
        <f xml:space="preserve"> 'Anx 2- 5th cp forecast'!D$110</f>
        <v>0</v>
      </c>
      <c r="E109" s="212">
        <f xml:space="preserve"> 'Anx 2- 5th cp forecast'!E$110</f>
        <v>0</v>
      </c>
      <c r="F109" s="296">
        <f>ROUND('Anx 2- 5th cp forecast'!F110,0)</f>
        <v>0</v>
      </c>
      <c r="G109" s="212">
        <f xml:space="preserve"> 'Anx 2- 5th cp forecast'!G$110</f>
        <v>0</v>
      </c>
      <c r="H109" s="212">
        <f xml:space="preserve"> 'Anx 2- 5th cp forecast'!H$110</f>
        <v>0</v>
      </c>
      <c r="I109" s="212">
        <f xml:space="preserve"> 'Anx 2- 5th cp forecast'!I$110</f>
        <v>0</v>
      </c>
      <c r="J109" s="296">
        <f>ROUND('Anx 2- 5th cp forecast'!J110,0)</f>
        <v>0</v>
      </c>
      <c r="K109" s="212">
        <f xml:space="preserve"> 'Anx 2- 5th cp forecast'!K$110</f>
        <v>0</v>
      </c>
      <c r="L109" s="212">
        <f xml:space="preserve"> 'Anx 2- 5th cp forecast'!L$110</f>
        <v>0</v>
      </c>
      <c r="M109" s="212">
        <f xml:space="preserve"> 'Anx 2- 5th cp forecast'!M$110</f>
        <v>0</v>
      </c>
      <c r="N109" s="296">
        <f>ROUND('Anx 2- 5th cp forecast'!N110,0)</f>
        <v>0</v>
      </c>
      <c r="O109" s="212">
        <f xml:space="preserve"> 'Anx 2- 5th cp forecast'!O$110</f>
        <v>0</v>
      </c>
      <c r="P109" s="212">
        <f xml:space="preserve"> 'Anx 2- 5th cp forecast'!P$110</f>
        <v>0</v>
      </c>
      <c r="Q109" s="212">
        <f xml:space="preserve"> 'Anx 2- 5th cp forecast'!Q$110</f>
        <v>0</v>
      </c>
      <c r="R109" s="296">
        <f>ROUND('Anx 2- 5th cp forecast'!R110,0)</f>
        <v>0</v>
      </c>
      <c r="S109" s="212">
        <f xml:space="preserve"> 'Anx 2- 5th cp forecast'!S$110</f>
        <v>0</v>
      </c>
      <c r="T109" s="212">
        <f xml:space="preserve"> 'Anx 2- 5th cp forecast'!T$110</f>
        <v>0</v>
      </c>
      <c r="U109" s="212">
        <f xml:space="preserve"> 'Anx 2- 5th cp forecast'!U$110</f>
        <v>0</v>
      </c>
      <c r="V109" s="296">
        <f>ROUND('Anx 2- 5th cp forecast'!V110,0)</f>
        <v>0</v>
      </c>
      <c r="W109" s="212">
        <f xml:space="preserve"> 'Anx 2- 5th cp forecast'!W$110</f>
        <v>0</v>
      </c>
      <c r="X109" s="212">
        <f xml:space="preserve"> 'Anx 2- 5th cp forecast'!X$110</f>
        <v>0</v>
      </c>
      <c r="Y109" s="202">
        <f xml:space="preserve"> 'Anx 2- 5th cp forecast'!Y$110</f>
        <v>0</v>
      </c>
      <c r="Z109" s="200"/>
      <c r="AA109" s="200"/>
      <c r="AB109" s="200"/>
      <c r="AC109" s="200"/>
    </row>
    <row r="110" spans="1:29" s="193" customFormat="1">
      <c r="A110" s="194" t="s">
        <v>167</v>
      </c>
      <c r="B110" s="297">
        <f>ROUND('Anx 2- 5th cp forecast'!B111,0)</f>
        <v>0</v>
      </c>
      <c r="C110" s="205">
        <f xml:space="preserve"> 'Anx 2- 5th cp forecast'!C$111</f>
        <v>0</v>
      </c>
      <c r="D110" s="205">
        <f xml:space="preserve"> 'Anx 2- 5th cp forecast'!D$111</f>
        <v>0</v>
      </c>
      <c r="E110" s="205">
        <f xml:space="preserve"> 'Anx 2- 5th cp forecast'!E$111</f>
        <v>0</v>
      </c>
      <c r="F110" s="297">
        <f>ROUND('Anx 2- 5th cp forecast'!F111,0)</f>
        <v>0</v>
      </c>
      <c r="G110" s="205">
        <f xml:space="preserve"> 'Anx 2- 5th cp forecast'!G$111</f>
        <v>0</v>
      </c>
      <c r="H110" s="205">
        <f xml:space="preserve"> 'Anx 2- 5th cp forecast'!H$111</f>
        <v>0</v>
      </c>
      <c r="I110" s="205">
        <f xml:space="preserve"> 'Anx 2- 5th cp forecast'!I$111</f>
        <v>0</v>
      </c>
      <c r="J110" s="297">
        <f>ROUND('Anx 2- 5th cp forecast'!J111,0)</f>
        <v>0</v>
      </c>
      <c r="K110" s="205">
        <f xml:space="preserve"> 'Anx 2- 5th cp forecast'!K$111</f>
        <v>0</v>
      </c>
      <c r="L110" s="205">
        <f xml:space="preserve"> 'Anx 2- 5th cp forecast'!L$111</f>
        <v>0</v>
      </c>
      <c r="M110" s="205">
        <f xml:space="preserve"> 'Anx 2- 5th cp forecast'!M$111</f>
        <v>0</v>
      </c>
      <c r="N110" s="297">
        <f>ROUND('Anx 2- 5th cp forecast'!N111,0)</f>
        <v>0</v>
      </c>
      <c r="O110" s="205">
        <f xml:space="preserve"> 'Anx 2- 5th cp forecast'!O$111</f>
        <v>0</v>
      </c>
      <c r="P110" s="205">
        <f xml:space="preserve"> 'Anx 2- 5th cp forecast'!P$111</f>
        <v>0</v>
      </c>
      <c r="Q110" s="205">
        <f xml:space="preserve"> 'Anx 2- 5th cp forecast'!Q$111</f>
        <v>0</v>
      </c>
      <c r="R110" s="297">
        <f>ROUND('Anx 2- 5th cp forecast'!R111,0)</f>
        <v>0</v>
      </c>
      <c r="S110" s="205">
        <f xml:space="preserve"> 'Anx 2- 5th cp forecast'!S$111</f>
        <v>0</v>
      </c>
      <c r="T110" s="205">
        <f xml:space="preserve"> 'Anx 2- 5th cp forecast'!T$111</f>
        <v>0</v>
      </c>
      <c r="U110" s="205">
        <f xml:space="preserve"> 'Anx 2- 5th cp forecast'!U$111</f>
        <v>0</v>
      </c>
      <c r="V110" s="297">
        <f>ROUND('Anx 2- 5th cp forecast'!V111,0)</f>
        <v>0</v>
      </c>
      <c r="W110" s="205">
        <f xml:space="preserve"> 'Anx 2- 5th cp forecast'!W$111</f>
        <v>0</v>
      </c>
      <c r="X110" s="205">
        <f xml:space="preserve"> 'Anx 2- 5th cp forecast'!X$111</f>
        <v>0</v>
      </c>
      <c r="Y110" s="190">
        <f xml:space="preserve"> 'Anx 2- 5th cp forecast'!Y$111</f>
        <v>0</v>
      </c>
      <c r="Z110" s="200"/>
      <c r="AA110" s="200"/>
      <c r="AB110" s="200"/>
      <c r="AC110" s="200"/>
    </row>
    <row r="111" spans="1:29" s="193" customFormat="1">
      <c r="A111" s="194" t="s">
        <v>168</v>
      </c>
      <c r="B111" s="297">
        <f>ROUND('Anx 2- 5th cp forecast'!B112,0)</f>
        <v>0</v>
      </c>
      <c r="C111" s="205">
        <f xml:space="preserve"> 'Anx 2- 5th cp forecast'!C$112</f>
        <v>0</v>
      </c>
      <c r="D111" s="205">
        <f xml:space="preserve"> 'Anx 2- 5th cp forecast'!D$112</f>
        <v>0</v>
      </c>
      <c r="E111" s="205">
        <f xml:space="preserve"> 'Anx 2- 5th cp forecast'!E$112</f>
        <v>0</v>
      </c>
      <c r="F111" s="297">
        <f>ROUND('Anx 2- 5th cp forecast'!F112,0)</f>
        <v>0</v>
      </c>
      <c r="G111" s="205">
        <f xml:space="preserve"> 'Anx 2- 5th cp forecast'!G$112</f>
        <v>0</v>
      </c>
      <c r="H111" s="205">
        <f xml:space="preserve"> 'Anx 2- 5th cp forecast'!H$112</f>
        <v>0</v>
      </c>
      <c r="I111" s="205">
        <f xml:space="preserve"> 'Anx 2- 5th cp forecast'!I$112</f>
        <v>0</v>
      </c>
      <c r="J111" s="297">
        <f>ROUND('Anx 2- 5th cp forecast'!J112,0)</f>
        <v>0</v>
      </c>
      <c r="K111" s="205">
        <f xml:space="preserve"> 'Anx 2- 5th cp forecast'!K$112</f>
        <v>0</v>
      </c>
      <c r="L111" s="205">
        <f xml:space="preserve"> 'Anx 2- 5th cp forecast'!L$112</f>
        <v>0</v>
      </c>
      <c r="M111" s="205">
        <f xml:space="preserve"> 'Anx 2- 5th cp forecast'!M$112</f>
        <v>0</v>
      </c>
      <c r="N111" s="297">
        <f>ROUND('Anx 2- 5th cp forecast'!N112,0)</f>
        <v>0</v>
      </c>
      <c r="O111" s="205">
        <f xml:space="preserve"> 'Anx 2- 5th cp forecast'!O$112</f>
        <v>0</v>
      </c>
      <c r="P111" s="205">
        <f xml:space="preserve"> 'Anx 2- 5th cp forecast'!P$112</f>
        <v>0</v>
      </c>
      <c r="Q111" s="205">
        <f xml:space="preserve"> 'Anx 2- 5th cp forecast'!Q$112</f>
        <v>0</v>
      </c>
      <c r="R111" s="297">
        <f>ROUND('Anx 2- 5th cp forecast'!R112,0)</f>
        <v>0</v>
      </c>
      <c r="S111" s="205">
        <f xml:space="preserve"> 'Anx 2- 5th cp forecast'!S$112</f>
        <v>0</v>
      </c>
      <c r="T111" s="205">
        <f xml:space="preserve"> 'Anx 2- 5th cp forecast'!T$112</f>
        <v>0</v>
      </c>
      <c r="U111" s="205">
        <f xml:space="preserve"> 'Anx 2- 5th cp forecast'!U$112</f>
        <v>0</v>
      </c>
      <c r="V111" s="297">
        <f>ROUND('Anx 2- 5th cp forecast'!V112,0)</f>
        <v>0</v>
      </c>
      <c r="W111" s="205">
        <f xml:space="preserve"> 'Anx 2- 5th cp forecast'!W$112</f>
        <v>0</v>
      </c>
      <c r="X111" s="205">
        <f xml:space="preserve"> 'Anx 2- 5th cp forecast'!X$112</f>
        <v>0</v>
      </c>
      <c r="Y111" s="190">
        <f xml:space="preserve"> 'Anx 2- 5th cp forecast'!Y$112</f>
        <v>0</v>
      </c>
      <c r="Z111" s="200"/>
      <c r="AA111" s="200"/>
      <c r="AB111" s="200"/>
      <c r="AC111" s="200"/>
    </row>
    <row r="112" spans="1:29" s="193" customFormat="1">
      <c r="A112" s="194" t="s">
        <v>169</v>
      </c>
      <c r="B112" s="297">
        <f>ROUND('Anx 2- 5th cp forecast'!B113,0)</f>
        <v>0</v>
      </c>
      <c r="C112" s="205">
        <f xml:space="preserve"> 'Anx 2- 5th cp forecast'!C$113</f>
        <v>0</v>
      </c>
      <c r="D112" s="205">
        <f xml:space="preserve"> 'Anx 2- 5th cp forecast'!D$113</f>
        <v>0</v>
      </c>
      <c r="E112" s="205">
        <f xml:space="preserve"> 'Anx 2- 5th cp forecast'!E$113</f>
        <v>0</v>
      </c>
      <c r="F112" s="297">
        <f>ROUND('Anx 2- 5th cp forecast'!F113,0)</f>
        <v>0</v>
      </c>
      <c r="G112" s="205">
        <f xml:space="preserve"> 'Anx 2- 5th cp forecast'!G$113</f>
        <v>0</v>
      </c>
      <c r="H112" s="205">
        <f xml:space="preserve"> 'Anx 2- 5th cp forecast'!H$113</f>
        <v>0</v>
      </c>
      <c r="I112" s="205">
        <f xml:space="preserve"> 'Anx 2- 5th cp forecast'!I$113</f>
        <v>0</v>
      </c>
      <c r="J112" s="297">
        <f>ROUND('Anx 2- 5th cp forecast'!J113,0)</f>
        <v>0</v>
      </c>
      <c r="K112" s="205">
        <f xml:space="preserve"> 'Anx 2- 5th cp forecast'!K$113</f>
        <v>0</v>
      </c>
      <c r="L112" s="205">
        <f xml:space="preserve"> 'Anx 2- 5th cp forecast'!L$113</f>
        <v>0</v>
      </c>
      <c r="M112" s="205">
        <f xml:space="preserve"> 'Anx 2- 5th cp forecast'!M$113</f>
        <v>0</v>
      </c>
      <c r="N112" s="297">
        <f>ROUND('Anx 2- 5th cp forecast'!N113,0)</f>
        <v>0</v>
      </c>
      <c r="O112" s="205">
        <f xml:space="preserve"> 'Anx 2- 5th cp forecast'!O$113</f>
        <v>0</v>
      </c>
      <c r="P112" s="205">
        <f xml:space="preserve"> 'Anx 2- 5th cp forecast'!P$113</f>
        <v>0</v>
      </c>
      <c r="Q112" s="205">
        <f xml:space="preserve"> 'Anx 2- 5th cp forecast'!Q$113</f>
        <v>0</v>
      </c>
      <c r="R112" s="297">
        <f>ROUND('Anx 2- 5th cp forecast'!R113,0)</f>
        <v>0</v>
      </c>
      <c r="S112" s="205">
        <f xml:space="preserve"> 'Anx 2- 5th cp forecast'!S$113</f>
        <v>0</v>
      </c>
      <c r="T112" s="205">
        <f xml:space="preserve"> 'Anx 2- 5th cp forecast'!T$113</f>
        <v>0</v>
      </c>
      <c r="U112" s="205">
        <f xml:space="preserve"> 'Anx 2- 5th cp forecast'!U$113</f>
        <v>0</v>
      </c>
      <c r="V112" s="297">
        <f>ROUND('Anx 2- 5th cp forecast'!V113,0)</f>
        <v>0</v>
      </c>
      <c r="W112" s="205">
        <f xml:space="preserve"> 'Anx 2- 5th cp forecast'!W$113</f>
        <v>0</v>
      </c>
      <c r="X112" s="205">
        <f xml:space="preserve"> 'Anx 2- 5th cp forecast'!X$113</f>
        <v>0</v>
      </c>
      <c r="Y112" s="190">
        <f xml:space="preserve"> 'Anx 2- 5th cp forecast'!Y$113</f>
        <v>0</v>
      </c>
      <c r="Z112" s="200"/>
      <c r="AA112" s="200"/>
      <c r="AB112" s="200"/>
      <c r="AC112" s="200"/>
    </row>
    <row r="113" spans="1:29" s="193" customFormat="1">
      <c r="A113" s="194" t="s">
        <v>170</v>
      </c>
      <c r="B113" s="297">
        <f>ROUND('Anx 2- 5th cp forecast'!B114,0)</f>
        <v>0</v>
      </c>
      <c r="C113" s="205">
        <f xml:space="preserve"> 'Anx 2- 5th cp forecast'!C$114</f>
        <v>0</v>
      </c>
      <c r="D113" s="205">
        <f xml:space="preserve"> 'Anx 2- 5th cp forecast'!D$114</f>
        <v>0</v>
      </c>
      <c r="E113" s="205">
        <f xml:space="preserve"> 'Anx 2- 5th cp forecast'!E$114</f>
        <v>0</v>
      </c>
      <c r="F113" s="297">
        <f>ROUND('Anx 2- 5th cp forecast'!F114,0)</f>
        <v>0</v>
      </c>
      <c r="G113" s="205">
        <f xml:space="preserve"> 'Anx 2- 5th cp forecast'!G$114</f>
        <v>0</v>
      </c>
      <c r="H113" s="205">
        <f xml:space="preserve"> 'Anx 2- 5th cp forecast'!H$114</f>
        <v>0</v>
      </c>
      <c r="I113" s="205">
        <f xml:space="preserve"> 'Anx 2- 5th cp forecast'!I$114</f>
        <v>0</v>
      </c>
      <c r="J113" s="297">
        <f>ROUND('Anx 2- 5th cp forecast'!J114,0)</f>
        <v>0</v>
      </c>
      <c r="K113" s="205">
        <f xml:space="preserve"> 'Anx 2- 5th cp forecast'!K$114</f>
        <v>0</v>
      </c>
      <c r="L113" s="205">
        <f xml:space="preserve"> 'Anx 2- 5th cp forecast'!L$114</f>
        <v>0</v>
      </c>
      <c r="M113" s="205">
        <f xml:space="preserve"> 'Anx 2- 5th cp forecast'!M$114</f>
        <v>0</v>
      </c>
      <c r="N113" s="297">
        <f>ROUND('Anx 2- 5th cp forecast'!N114,0)</f>
        <v>0</v>
      </c>
      <c r="O113" s="205">
        <f xml:space="preserve"> 'Anx 2- 5th cp forecast'!O$114</f>
        <v>0</v>
      </c>
      <c r="P113" s="205">
        <f xml:space="preserve"> 'Anx 2- 5th cp forecast'!P$114</f>
        <v>0</v>
      </c>
      <c r="Q113" s="205">
        <f xml:space="preserve"> 'Anx 2- 5th cp forecast'!Q$114</f>
        <v>0</v>
      </c>
      <c r="R113" s="297">
        <f>ROUND('Anx 2- 5th cp forecast'!R114,0)</f>
        <v>0</v>
      </c>
      <c r="S113" s="205">
        <f xml:space="preserve"> 'Anx 2- 5th cp forecast'!S$114</f>
        <v>0</v>
      </c>
      <c r="T113" s="205">
        <f xml:space="preserve"> 'Anx 2- 5th cp forecast'!T$114</f>
        <v>0</v>
      </c>
      <c r="U113" s="205">
        <f xml:space="preserve"> 'Anx 2- 5th cp forecast'!U$114</f>
        <v>0</v>
      </c>
      <c r="V113" s="297">
        <f>ROUND('Anx 2- 5th cp forecast'!V114,0)</f>
        <v>0</v>
      </c>
      <c r="W113" s="205">
        <f xml:space="preserve"> 'Anx 2- 5th cp forecast'!W$114</f>
        <v>0</v>
      </c>
      <c r="X113" s="205">
        <f xml:space="preserve"> 'Anx 2- 5th cp forecast'!X$114</f>
        <v>0</v>
      </c>
      <c r="Y113" s="190">
        <f xml:space="preserve"> 'Anx 2- 5th cp forecast'!Y$114</f>
        <v>0</v>
      </c>
      <c r="Z113" s="200"/>
      <c r="AA113" s="200"/>
      <c r="AB113" s="200"/>
      <c r="AC113" s="200"/>
    </row>
    <row r="114" spans="1:29" s="130" customFormat="1" ht="13">
      <c r="A114" s="253" t="s">
        <v>40</v>
      </c>
      <c r="B114" s="301">
        <f>ROUND('Anx 2- 5th cp forecast'!B115,0)</f>
        <v>2</v>
      </c>
      <c r="C114" s="366">
        <f xml:space="preserve"> 'Anx 2- 5th cp forecast'!C$115</f>
        <v>3.7148399999999998E-2</v>
      </c>
      <c r="D114" s="265">
        <f xml:space="preserve"> 'Anx 2- 5th cp forecast'!D$115</f>
        <v>10.85</v>
      </c>
      <c r="E114" s="215">
        <f xml:space="preserve"> 'Anx 2- 5th cp forecast'!E$115</f>
        <v>0</v>
      </c>
      <c r="F114" s="312">
        <f>ROUND('Anx 2- 5th cp forecast'!F115,0)</f>
        <v>2</v>
      </c>
      <c r="G114" s="367">
        <f xml:space="preserve"> 'Anx 2- 5th cp forecast'!G$115</f>
        <v>3.7891368000000009E-2</v>
      </c>
      <c r="H114" s="215">
        <f xml:space="preserve"> 'Anx 2- 5th cp forecast'!H$115</f>
        <v>10.85</v>
      </c>
      <c r="I114" s="215">
        <f xml:space="preserve"> 'Anx 2- 5th cp forecast'!I$115</f>
        <v>0</v>
      </c>
      <c r="J114" s="312">
        <f>ROUND('Anx 2- 5th cp forecast'!J115,0)</f>
        <v>2</v>
      </c>
      <c r="K114" s="367">
        <f xml:space="preserve"> 'Anx 2- 5th cp forecast'!K$115</f>
        <v>3.8649195359999999E-2</v>
      </c>
      <c r="L114" s="215">
        <f xml:space="preserve"> 'Anx 2- 5th cp forecast'!L$115</f>
        <v>10.85</v>
      </c>
      <c r="M114" s="215">
        <f xml:space="preserve"> 'Anx 2- 5th cp forecast'!M$115</f>
        <v>0</v>
      </c>
      <c r="N114" s="312">
        <f>ROUND('Anx 2- 5th cp forecast'!N115,0)</f>
        <v>2</v>
      </c>
      <c r="O114" s="367">
        <f xml:space="preserve"> 'Anx 2- 5th cp forecast'!O$115</f>
        <v>3.9422179267199993E-2</v>
      </c>
      <c r="P114" s="215">
        <f xml:space="preserve"> 'Anx 2- 5th cp forecast'!P$115</f>
        <v>10.85</v>
      </c>
      <c r="Q114" s="215">
        <f xml:space="preserve"> 'Anx 2- 5th cp forecast'!Q$115</f>
        <v>0</v>
      </c>
      <c r="R114" s="312">
        <f>ROUND('Anx 2- 5th cp forecast'!R115,0)</f>
        <v>2</v>
      </c>
      <c r="S114" s="367">
        <f xml:space="preserve"> 'Anx 2- 5th cp forecast'!S$115</f>
        <v>4.0210622852544002E-2</v>
      </c>
      <c r="T114" s="215">
        <f xml:space="preserve"> 'Anx 2- 5th cp forecast'!T$115</f>
        <v>10.85</v>
      </c>
      <c r="U114" s="215">
        <f xml:space="preserve"> 'Anx 2- 5th cp forecast'!U$115</f>
        <v>0</v>
      </c>
      <c r="V114" s="312">
        <f>ROUND('Anx 2- 5th cp forecast'!V115,0)</f>
        <v>2</v>
      </c>
      <c r="W114" s="367">
        <f xml:space="preserve"> 'Anx 2- 5th cp forecast'!W$115</f>
        <v>4.1014835309594877E-2</v>
      </c>
      <c r="X114" s="215">
        <f xml:space="preserve"> 'Anx 2- 5th cp forecast'!X$115</f>
        <v>10.85</v>
      </c>
      <c r="Y114" s="220">
        <f xml:space="preserve"> 'Anx 2- 5th cp forecast'!Y$115</f>
        <v>0</v>
      </c>
      <c r="Z114" s="201"/>
      <c r="AA114" s="201"/>
      <c r="AB114" s="134"/>
      <c r="AC114" s="134"/>
    </row>
    <row r="115" spans="1:29" s="130" customFormat="1" ht="13">
      <c r="A115" s="253" t="s">
        <v>46</v>
      </c>
      <c r="B115" s="301">
        <f>ROUND('Anx 2- 5th cp forecast'!B116,0)</f>
        <v>18</v>
      </c>
      <c r="C115" s="265">
        <f xml:space="preserve"> 'Anx 2- 5th cp forecast'!C$116</f>
        <v>4.2943852643799998</v>
      </c>
      <c r="D115" s="265">
        <f xml:space="preserve"> 'Anx 2- 5th cp forecast'!D$116</f>
        <v>6.7526499999999992</v>
      </c>
      <c r="E115" s="215">
        <f xml:space="preserve"> 'Anx 2- 5th cp forecast'!E$116</f>
        <v>0</v>
      </c>
      <c r="F115" s="312">
        <f>ROUND('Anx 2- 5th cp forecast'!F116,0)</f>
        <v>18</v>
      </c>
      <c r="G115" s="215">
        <f xml:space="preserve"> 'Anx 2- 5th cp forecast'!G$116</f>
        <v>4.3946000272231007</v>
      </c>
      <c r="H115" s="215">
        <f xml:space="preserve"> 'Anx 2- 5th cp forecast'!H$116</f>
        <v>6.7526499999999992</v>
      </c>
      <c r="I115" s="215">
        <f xml:space="preserve"> 'Anx 2- 5th cp forecast'!I$116</f>
        <v>0</v>
      </c>
      <c r="J115" s="312">
        <f>ROUND('Anx 2- 5th cp forecast'!J116,0)</f>
        <v>18</v>
      </c>
      <c r="K115" s="215">
        <f xml:space="preserve"> 'Anx 2- 5th cp forecast'!K$116</f>
        <v>4.4975962582008373</v>
      </c>
      <c r="L115" s="215">
        <f xml:space="preserve"> 'Anx 2- 5th cp forecast'!L$116</f>
        <v>6.7526499999999992</v>
      </c>
      <c r="M115" s="215">
        <f xml:space="preserve"> 'Anx 2- 5th cp forecast'!M$116</f>
        <v>0</v>
      </c>
      <c r="N115" s="312">
        <f>ROUND('Anx 2- 5th cp forecast'!N116,0)</f>
        <v>18</v>
      </c>
      <c r="O115" s="215">
        <f xml:space="preserve"> 'Anx 2- 5th cp forecast'!O$116</f>
        <v>4.6034684453197929</v>
      </c>
      <c r="P115" s="215">
        <f xml:space="preserve"> 'Anx 2- 5th cp forecast'!P$116</f>
        <v>6.7526499999999992</v>
      </c>
      <c r="Q115" s="215">
        <f xml:space="preserve"> 'Anx 2- 5th cp forecast'!Q$116</f>
        <v>0</v>
      </c>
      <c r="R115" s="312">
        <f>ROUND('Anx 2- 5th cp forecast'!R116,0)</f>
        <v>18</v>
      </c>
      <c r="S115" s="215">
        <f xml:space="preserve"> 'Anx 2- 5th cp forecast'!S$116</f>
        <v>4.7123149092788754</v>
      </c>
      <c r="T115" s="215">
        <f xml:space="preserve"> 'Anx 2- 5th cp forecast'!T$116</f>
        <v>6.7526499999999992</v>
      </c>
      <c r="U115" s="215">
        <f xml:space="preserve"> 'Anx 2- 5th cp forecast'!U$116</f>
        <v>0</v>
      </c>
      <c r="V115" s="312">
        <f>ROUND('Anx 2- 5th cp forecast'!V116,0)</f>
        <v>18</v>
      </c>
      <c r="W115" s="215">
        <f xml:space="preserve"> 'Anx 2- 5th cp forecast'!W$116</f>
        <v>4.8242379772697719</v>
      </c>
      <c r="X115" s="215">
        <f xml:space="preserve"> 'Anx 2- 5th cp forecast'!X$116</f>
        <v>6.7526499999999992</v>
      </c>
      <c r="Y115" s="220">
        <f xml:space="preserve"> 'Anx 2- 5th cp forecast'!Y$116</f>
        <v>0</v>
      </c>
      <c r="Z115" s="134"/>
      <c r="AA115" s="134"/>
      <c r="AB115" s="134"/>
      <c r="AC115" s="134"/>
    </row>
    <row r="116" spans="1:29" customFormat="1">
      <c r="A116" s="196" t="s">
        <v>156</v>
      </c>
      <c r="B116" s="297">
        <f>ROUND('Anx 2- 5th cp forecast'!B117,0)</f>
        <v>0</v>
      </c>
      <c r="C116" s="205">
        <f xml:space="preserve"> 'Anx 2- 5th cp forecast'!C$117</f>
        <v>1.7105923169135675</v>
      </c>
      <c r="D116" s="205">
        <f xml:space="preserve"> 'Anx 2- 5th cp forecast'!D$117</f>
        <v>0</v>
      </c>
      <c r="E116" s="205">
        <f xml:space="preserve"> 'Anx 2- 5th cp forecast'!E$117</f>
        <v>0</v>
      </c>
      <c r="F116" s="297">
        <f>ROUND('Anx 2- 5th cp forecast'!F117,0)</f>
        <v>0</v>
      </c>
      <c r="G116" s="205">
        <f xml:space="preserve"> 'Anx 2- 5th cp forecast'!G$117</f>
        <v>1.7505110928982539</v>
      </c>
      <c r="H116" s="205">
        <f xml:space="preserve"> 'Anx 2- 5th cp forecast'!H$117</f>
        <v>0</v>
      </c>
      <c r="I116" s="205">
        <f xml:space="preserve"> 'Anx 2- 5th cp forecast'!I$117</f>
        <v>0</v>
      </c>
      <c r="J116" s="297">
        <f>ROUND('Anx 2- 5th cp forecast'!J117,0)</f>
        <v>0</v>
      </c>
      <c r="K116" s="205">
        <f xml:space="preserve"> 'Anx 2- 5th cp forecast'!K$117</f>
        <v>1.791537817454838</v>
      </c>
      <c r="L116" s="205">
        <f xml:space="preserve"> 'Anx 2- 5th cp forecast'!L$117</f>
        <v>0</v>
      </c>
      <c r="M116" s="205">
        <f xml:space="preserve"> 'Anx 2- 5th cp forecast'!M$117</f>
        <v>0</v>
      </c>
      <c r="N116" s="297">
        <f>ROUND('Anx 2- 5th cp forecast'!N117,0)</f>
        <v>0</v>
      </c>
      <c r="O116" s="205">
        <f xml:space="preserve"> 'Anx 2- 5th cp forecast'!O$117</f>
        <v>1.8337101282073685</v>
      </c>
      <c r="P116" s="205">
        <f xml:space="preserve"> 'Anx 2- 5th cp forecast'!P$117</f>
        <v>0</v>
      </c>
      <c r="Q116" s="205">
        <f xml:space="preserve"> 'Anx 2- 5th cp forecast'!Q$117</f>
        <v>0</v>
      </c>
      <c r="R116" s="297">
        <f>ROUND('Anx 2- 5th cp forecast'!R117,0)</f>
        <v>0</v>
      </c>
      <c r="S116" s="205">
        <f xml:space="preserve"> 'Anx 2- 5th cp forecast'!S$117</f>
        <v>1.8770671894650051</v>
      </c>
      <c r="T116" s="205">
        <f xml:space="preserve"> 'Anx 2- 5th cp forecast'!T$117</f>
        <v>0</v>
      </c>
      <c r="U116" s="205">
        <f xml:space="preserve"> 'Anx 2- 5th cp forecast'!U$117</f>
        <v>0</v>
      </c>
      <c r="V116" s="297">
        <f>ROUND('Anx 2- 5th cp forecast'!V117,0)</f>
        <v>0</v>
      </c>
      <c r="W116" s="205">
        <f xml:space="preserve"> 'Anx 2- 5th cp forecast'!W$117</f>
        <v>1.9216497614523518</v>
      </c>
      <c r="X116" s="205">
        <f xml:space="preserve"> 'Anx 2- 5th cp forecast'!X$117</f>
        <v>0</v>
      </c>
      <c r="Y116" s="195">
        <f xml:space="preserve"> 'Anx 2- 5th cp forecast'!Y$117</f>
        <v>0</v>
      </c>
      <c r="Z116" s="135"/>
      <c r="AA116" s="135"/>
      <c r="AB116" s="135"/>
      <c r="AC116" s="135"/>
    </row>
    <row r="117" spans="1:29" customFormat="1">
      <c r="A117" s="196" t="s">
        <v>157</v>
      </c>
      <c r="B117" s="297">
        <f>ROUND('Anx 2- 5th cp forecast'!B118,0)</f>
        <v>0</v>
      </c>
      <c r="C117" s="205">
        <f xml:space="preserve"> 'Anx 2- 5th cp forecast'!C$118</f>
        <v>0.7707414970788744</v>
      </c>
      <c r="D117" s="205">
        <f xml:space="preserve"> 'Anx 2- 5th cp forecast'!D$118</f>
        <v>0</v>
      </c>
      <c r="E117" s="205">
        <f xml:space="preserve"> 'Anx 2- 5th cp forecast'!E$118</f>
        <v>0</v>
      </c>
      <c r="F117" s="297">
        <f>ROUND('Anx 2- 5th cp forecast'!F118,0)</f>
        <v>0</v>
      </c>
      <c r="G117" s="205">
        <f xml:space="preserve"> 'Anx 2- 5th cp forecast'!G$118</f>
        <v>0.78872769803382003</v>
      </c>
      <c r="H117" s="205">
        <f xml:space="preserve"> 'Anx 2- 5th cp forecast'!H$118</f>
        <v>0</v>
      </c>
      <c r="I117" s="205">
        <f xml:space="preserve"> 'Anx 2- 5th cp forecast'!I$118</f>
        <v>0</v>
      </c>
      <c r="J117" s="297">
        <f>ROUND('Anx 2- 5th cp forecast'!J118,0)</f>
        <v>0</v>
      </c>
      <c r="K117" s="205">
        <f xml:space="preserve"> 'Anx 2- 5th cp forecast'!K$118</f>
        <v>0.80721310732294749</v>
      </c>
      <c r="L117" s="205">
        <f xml:space="preserve"> 'Anx 2- 5th cp forecast'!L$118</f>
        <v>0</v>
      </c>
      <c r="M117" s="205">
        <f xml:space="preserve"> 'Anx 2- 5th cp forecast'!M$118</f>
        <v>0</v>
      </c>
      <c r="N117" s="297">
        <f>ROUND('Anx 2- 5th cp forecast'!N118,0)</f>
        <v>0</v>
      </c>
      <c r="O117" s="205">
        <f xml:space="preserve"> 'Anx 2- 5th cp forecast'!O$118</f>
        <v>0.82621468332869508</v>
      </c>
      <c r="P117" s="205">
        <f xml:space="preserve"> 'Anx 2- 5th cp forecast'!P$118</f>
        <v>0</v>
      </c>
      <c r="Q117" s="205">
        <f xml:space="preserve"> 'Anx 2- 5th cp forecast'!Q$118</f>
        <v>0</v>
      </c>
      <c r="R117" s="297">
        <f>ROUND('Anx 2- 5th cp forecast'!R118,0)</f>
        <v>0</v>
      </c>
      <c r="S117" s="205">
        <f xml:space="preserve"> 'Anx 2- 5th cp forecast'!S$118</f>
        <v>0.84575007231193688</v>
      </c>
      <c r="T117" s="205">
        <f xml:space="preserve"> 'Anx 2- 5th cp forecast'!T$118</f>
        <v>0</v>
      </c>
      <c r="U117" s="205">
        <f xml:space="preserve"> 'Anx 2- 5th cp forecast'!U$118</f>
        <v>0</v>
      </c>
      <c r="V117" s="297">
        <f>ROUND('Anx 2- 5th cp forecast'!V118,0)</f>
        <v>0</v>
      </c>
      <c r="W117" s="205">
        <f xml:space="preserve"> 'Anx 2- 5th cp forecast'!W$118</f>
        <v>0.8658376396050913</v>
      </c>
      <c r="X117" s="205">
        <f xml:space="preserve"> 'Anx 2- 5th cp forecast'!X$118</f>
        <v>0</v>
      </c>
      <c r="Y117" s="195">
        <f xml:space="preserve"> 'Anx 2- 5th cp forecast'!Y$118</f>
        <v>0</v>
      </c>
      <c r="Z117" s="135"/>
      <c r="AA117" s="135"/>
      <c r="AB117" s="135"/>
      <c r="AC117" s="135">
        <v>0.45056995138942757</v>
      </c>
    </row>
    <row r="118" spans="1:29" customFormat="1">
      <c r="A118" s="196" t="s">
        <v>158</v>
      </c>
      <c r="B118" s="297">
        <f>ROUND('Anx 2- 5th cp forecast'!B119,0)</f>
        <v>0</v>
      </c>
      <c r="C118" s="205">
        <f xml:space="preserve"> 'Anx 2- 5th cp forecast'!C$119</f>
        <v>0.62489260033669469</v>
      </c>
      <c r="D118" s="205">
        <f xml:space="preserve"> 'Anx 2- 5th cp forecast'!D$119</f>
        <v>0</v>
      </c>
      <c r="E118" s="205">
        <f xml:space="preserve"> 'Anx 2- 5th cp forecast'!E$119</f>
        <v>0</v>
      </c>
      <c r="F118" s="297">
        <f>ROUND('Anx 2- 5th cp forecast'!F119,0)</f>
        <v>0</v>
      </c>
      <c r="G118" s="205">
        <f xml:space="preserve"> 'Anx 2- 5th cp forecast'!G$119</f>
        <v>0.63947523787147387</v>
      </c>
      <c r="H118" s="205">
        <f xml:space="preserve"> 'Anx 2- 5th cp forecast'!H$119</f>
        <v>0</v>
      </c>
      <c r="I118" s="205">
        <f xml:space="preserve"> 'Anx 2- 5th cp forecast'!I$119</f>
        <v>0</v>
      </c>
      <c r="J118" s="297">
        <f>ROUND('Anx 2- 5th cp forecast'!J119,0)</f>
        <v>0</v>
      </c>
      <c r="K118" s="205">
        <f xml:space="preserve"> 'Anx 2- 5th cp forecast'!K$119</f>
        <v>0.65446261758665847</v>
      </c>
      <c r="L118" s="205">
        <f xml:space="preserve"> 'Anx 2- 5th cp forecast'!L$119</f>
        <v>0</v>
      </c>
      <c r="M118" s="205">
        <f xml:space="preserve"> 'Anx 2- 5th cp forecast'!M$119</f>
        <v>0</v>
      </c>
      <c r="N118" s="297">
        <f>ROUND('Anx 2- 5th cp forecast'!N119,0)</f>
        <v>0</v>
      </c>
      <c r="O118" s="205">
        <f xml:space="preserve"> 'Anx 2- 5th cp forecast'!O$119</f>
        <v>0.66986848879734251</v>
      </c>
      <c r="P118" s="205">
        <f xml:space="preserve"> 'Anx 2- 5th cp forecast'!P$119</f>
        <v>0</v>
      </c>
      <c r="Q118" s="205">
        <f xml:space="preserve"> 'Anx 2- 5th cp forecast'!Q$119</f>
        <v>0</v>
      </c>
      <c r="R118" s="297">
        <f>ROUND('Anx 2- 5th cp forecast'!R119,0)</f>
        <v>0</v>
      </c>
      <c r="S118" s="205">
        <f xml:space="preserve"> 'Anx 2- 5th cp forecast'!S$119</f>
        <v>0.68570715852849551</v>
      </c>
      <c r="T118" s="205">
        <f xml:space="preserve"> 'Anx 2- 5th cp forecast'!T$119</f>
        <v>0</v>
      </c>
      <c r="U118" s="205">
        <f xml:space="preserve"> 'Anx 2- 5th cp forecast'!U$119</f>
        <v>0</v>
      </c>
      <c r="V118" s="297">
        <f>ROUND('Anx 2- 5th cp forecast'!V119,0)</f>
        <v>0</v>
      </c>
      <c r="W118" s="205">
        <f xml:space="preserve"> 'Anx 2- 5th cp forecast'!W$119</f>
        <v>0.7019935168053395</v>
      </c>
      <c r="X118" s="205">
        <f xml:space="preserve"> 'Anx 2- 5th cp forecast'!X$119</f>
        <v>0</v>
      </c>
      <c r="Y118" s="195">
        <f xml:space="preserve"> 'Anx 2- 5th cp forecast'!Y$119</f>
        <v>0</v>
      </c>
      <c r="Z118" s="135"/>
      <c r="AA118" s="135"/>
      <c r="AB118" s="135"/>
      <c r="AC118" s="135">
        <v>0.36530773239072667</v>
      </c>
    </row>
    <row r="119" spans="1:29" customFormat="1">
      <c r="A119" s="196" t="s">
        <v>159</v>
      </c>
      <c r="B119" s="297">
        <f>ROUND('Anx 2- 5th cp forecast'!B120,0)</f>
        <v>0</v>
      </c>
      <c r="C119" s="205">
        <f xml:space="preserve"> 'Anx 2- 5th cp forecast'!C$120</f>
        <v>1.1881588500508633</v>
      </c>
      <c r="D119" s="205">
        <f xml:space="preserve"> 'Anx 2- 5th cp forecast'!D$120</f>
        <v>0</v>
      </c>
      <c r="E119" s="205">
        <f xml:space="preserve"> 'Anx 2- 5th cp forecast'!E$120</f>
        <v>0</v>
      </c>
      <c r="F119" s="297">
        <f>ROUND('Anx 2- 5th cp forecast'!F120,0)</f>
        <v>0</v>
      </c>
      <c r="G119" s="205">
        <f xml:space="preserve"> 'Anx 2- 5th cp forecast'!G$120</f>
        <v>1.2158859984195529</v>
      </c>
      <c r="H119" s="205">
        <f xml:space="preserve"> 'Anx 2- 5th cp forecast'!H$120</f>
        <v>0</v>
      </c>
      <c r="I119" s="205">
        <f xml:space="preserve"> 'Anx 2- 5th cp forecast'!I$120</f>
        <v>0</v>
      </c>
      <c r="J119" s="297">
        <f>ROUND('Anx 2- 5th cp forecast'!J120,0)</f>
        <v>0</v>
      </c>
      <c r="K119" s="205">
        <f xml:space="preserve"> 'Anx 2- 5th cp forecast'!K$120</f>
        <v>1.2443827158363934</v>
      </c>
      <c r="L119" s="205">
        <f xml:space="preserve"> 'Anx 2- 5th cp forecast'!L$120</f>
        <v>0</v>
      </c>
      <c r="M119" s="205">
        <f xml:space="preserve"> 'Anx 2- 5th cp forecast'!M$120</f>
        <v>0</v>
      </c>
      <c r="N119" s="297">
        <f>ROUND('Anx 2- 5th cp forecast'!N120,0)</f>
        <v>0</v>
      </c>
      <c r="O119" s="205">
        <f xml:space="preserve"> 'Anx 2- 5th cp forecast'!O$120</f>
        <v>1.273675144986387</v>
      </c>
      <c r="P119" s="205">
        <f xml:space="preserve"> 'Anx 2- 5th cp forecast'!P$120</f>
        <v>0</v>
      </c>
      <c r="Q119" s="205">
        <f xml:space="preserve"> 'Anx 2- 5th cp forecast'!Q$120</f>
        <v>0</v>
      </c>
      <c r="R119" s="297">
        <f>ROUND('Anx 2- 5th cp forecast'!R120,0)</f>
        <v>0</v>
      </c>
      <c r="S119" s="205">
        <f xml:space="preserve"> 'Anx 2- 5th cp forecast'!S$120</f>
        <v>1.303790488973438</v>
      </c>
      <c r="T119" s="205">
        <f xml:space="preserve"> 'Anx 2- 5th cp forecast'!T$120</f>
        <v>0</v>
      </c>
      <c r="U119" s="205">
        <f xml:space="preserve"> 'Anx 2- 5th cp forecast'!U$120</f>
        <v>0</v>
      </c>
      <c r="V119" s="297">
        <f>ROUND('Anx 2- 5th cp forecast'!V120,0)</f>
        <v>0</v>
      </c>
      <c r="W119" s="205">
        <f xml:space="preserve"> 'Anx 2- 5th cp forecast'!W$120</f>
        <v>1.3347570594069893</v>
      </c>
      <c r="X119" s="205">
        <f xml:space="preserve"> 'Anx 2- 5th cp forecast'!X$120</f>
        <v>0</v>
      </c>
      <c r="Y119" s="195">
        <f xml:space="preserve"> 'Anx 2- 5th cp forecast'!Y$120</f>
        <v>0</v>
      </c>
      <c r="Z119" s="135"/>
      <c r="AA119" s="135"/>
      <c r="AB119" s="135"/>
      <c r="AC119" s="135">
        <v>0.69458914219529866</v>
      </c>
    </row>
    <row r="120" spans="1:29" s="225" customFormat="1" ht="13">
      <c r="A120" s="251" t="s">
        <v>35</v>
      </c>
      <c r="B120" s="298">
        <f>ROUND('Anx 2- 5th cp forecast'!B121,0)</f>
        <v>0</v>
      </c>
      <c r="C120" s="265">
        <f xml:space="preserve"> 'Anx 2- 5th cp forecast'!C$121</f>
        <v>0</v>
      </c>
      <c r="D120" s="265">
        <f xml:space="preserve"> 'Anx 2- 5th cp forecast'!D$121</f>
        <v>0</v>
      </c>
      <c r="E120" s="215">
        <f xml:space="preserve"> 'Anx 2- 5th cp forecast'!E$121</f>
        <v>0</v>
      </c>
      <c r="F120" s="311">
        <f>ROUND('Anx 2- 5th cp forecast'!F121,0)</f>
        <v>0</v>
      </c>
      <c r="G120" s="215">
        <f xml:space="preserve"> 'Anx 2- 5th cp forecast'!G$121</f>
        <v>0</v>
      </c>
      <c r="H120" s="215">
        <f xml:space="preserve"> 'Anx 2- 5th cp forecast'!H$121</f>
        <v>0</v>
      </c>
      <c r="I120" s="215">
        <f xml:space="preserve"> 'Anx 2- 5th cp forecast'!I$121</f>
        <v>0</v>
      </c>
      <c r="J120" s="311">
        <f>ROUND('Anx 2- 5th cp forecast'!J121,0)</f>
        <v>0</v>
      </c>
      <c r="K120" s="215">
        <f xml:space="preserve"> 'Anx 2- 5th cp forecast'!K$121</f>
        <v>0</v>
      </c>
      <c r="L120" s="215">
        <f xml:space="preserve"> 'Anx 2- 5th cp forecast'!L$121</f>
        <v>0</v>
      </c>
      <c r="M120" s="215">
        <f xml:space="preserve"> 'Anx 2- 5th cp forecast'!M$121</f>
        <v>0</v>
      </c>
      <c r="N120" s="311">
        <f>ROUND('Anx 2- 5th cp forecast'!N121,0)</f>
        <v>0</v>
      </c>
      <c r="O120" s="215">
        <f xml:space="preserve"> 'Anx 2- 5th cp forecast'!O$121</f>
        <v>0</v>
      </c>
      <c r="P120" s="215">
        <f xml:space="preserve"> 'Anx 2- 5th cp forecast'!P$121</f>
        <v>0</v>
      </c>
      <c r="Q120" s="215">
        <f xml:space="preserve"> 'Anx 2- 5th cp forecast'!Q$121</f>
        <v>0</v>
      </c>
      <c r="R120" s="311">
        <f>ROUND('Anx 2- 5th cp forecast'!R121,0)</f>
        <v>0</v>
      </c>
      <c r="S120" s="215">
        <f xml:space="preserve"> 'Anx 2- 5th cp forecast'!S$121</f>
        <v>0</v>
      </c>
      <c r="T120" s="215">
        <f xml:space="preserve"> 'Anx 2- 5th cp forecast'!T$121</f>
        <v>0</v>
      </c>
      <c r="U120" s="215">
        <f xml:space="preserve"> 'Anx 2- 5th cp forecast'!U$121</f>
        <v>0</v>
      </c>
      <c r="V120" s="311">
        <f>ROUND('Anx 2- 5th cp forecast'!V121,0)</f>
        <v>0</v>
      </c>
      <c r="W120" s="215">
        <f xml:space="preserve"> 'Anx 2- 5th cp forecast'!W$121</f>
        <v>0</v>
      </c>
      <c r="X120" s="215">
        <f xml:space="preserve"> 'Anx 2- 5th cp forecast'!X$121</f>
        <v>0</v>
      </c>
      <c r="Y120" s="220">
        <f xml:space="preserve"> 'Anx 2- 5th cp forecast'!Y$121</f>
        <v>0</v>
      </c>
      <c r="Z120" s="188"/>
      <c r="AA120" s="188"/>
      <c r="AB120" s="188"/>
      <c r="AC120" s="188"/>
    </row>
    <row r="121" spans="1:29" customFormat="1">
      <c r="A121" s="196" t="s">
        <v>156</v>
      </c>
      <c r="B121" s="297">
        <f>ROUND('Anx 2- 5th cp forecast'!B122,0)</f>
        <v>0</v>
      </c>
      <c r="C121" s="205">
        <f xml:space="preserve"> 'Anx 2- 5th cp forecast'!C$122</f>
        <v>0</v>
      </c>
      <c r="D121" s="205">
        <f xml:space="preserve"> 'Anx 2- 5th cp forecast'!D$122</f>
        <v>0</v>
      </c>
      <c r="E121" s="205">
        <f xml:space="preserve"> 'Anx 2- 5th cp forecast'!E$122</f>
        <v>0</v>
      </c>
      <c r="F121" s="297">
        <f>ROUND('Anx 2- 5th cp forecast'!F122,0)</f>
        <v>0</v>
      </c>
      <c r="G121" s="205">
        <f xml:space="preserve"> 'Anx 2- 5th cp forecast'!G$122</f>
        <v>0</v>
      </c>
      <c r="H121" s="205">
        <f xml:space="preserve"> 'Anx 2- 5th cp forecast'!H$122</f>
        <v>0</v>
      </c>
      <c r="I121" s="205">
        <f xml:space="preserve"> 'Anx 2- 5th cp forecast'!I$122</f>
        <v>0</v>
      </c>
      <c r="J121" s="297">
        <f>ROUND('Anx 2- 5th cp forecast'!J122,0)</f>
        <v>0</v>
      </c>
      <c r="K121" s="205">
        <f xml:space="preserve"> 'Anx 2- 5th cp forecast'!K$122</f>
        <v>0</v>
      </c>
      <c r="L121" s="205">
        <f xml:space="preserve"> 'Anx 2- 5th cp forecast'!L$122</f>
        <v>0</v>
      </c>
      <c r="M121" s="205">
        <f xml:space="preserve"> 'Anx 2- 5th cp forecast'!M$122</f>
        <v>0</v>
      </c>
      <c r="N121" s="297">
        <f>ROUND('Anx 2- 5th cp forecast'!N122,0)</f>
        <v>0</v>
      </c>
      <c r="O121" s="205">
        <f xml:space="preserve"> 'Anx 2- 5th cp forecast'!O$122</f>
        <v>0</v>
      </c>
      <c r="P121" s="205">
        <f xml:space="preserve"> 'Anx 2- 5th cp forecast'!P$122</f>
        <v>0</v>
      </c>
      <c r="Q121" s="205">
        <f xml:space="preserve"> 'Anx 2- 5th cp forecast'!Q$122</f>
        <v>0</v>
      </c>
      <c r="R121" s="297">
        <f>ROUND('Anx 2- 5th cp forecast'!R122,0)</f>
        <v>0</v>
      </c>
      <c r="S121" s="205">
        <f xml:space="preserve"> 'Anx 2- 5th cp forecast'!S$122</f>
        <v>0</v>
      </c>
      <c r="T121" s="205">
        <f xml:space="preserve"> 'Anx 2- 5th cp forecast'!T$122</f>
        <v>0</v>
      </c>
      <c r="U121" s="205">
        <f xml:space="preserve"> 'Anx 2- 5th cp forecast'!U$122</f>
        <v>0</v>
      </c>
      <c r="V121" s="297">
        <f>ROUND('Anx 2- 5th cp forecast'!V122,0)</f>
        <v>0</v>
      </c>
      <c r="W121" s="205">
        <f xml:space="preserve"> 'Anx 2- 5th cp forecast'!W$122</f>
        <v>0</v>
      </c>
      <c r="X121" s="205">
        <f xml:space="preserve"> 'Anx 2- 5th cp forecast'!X$122</f>
        <v>0</v>
      </c>
      <c r="Y121" s="195">
        <f xml:space="preserve"> 'Anx 2- 5th cp forecast'!Y$122</f>
        <v>0</v>
      </c>
      <c r="Z121" s="135"/>
      <c r="AA121" s="135"/>
      <c r="AB121" s="135"/>
      <c r="AC121" s="135">
        <v>0</v>
      </c>
    </row>
    <row r="122" spans="1:29" customFormat="1">
      <c r="A122" s="196" t="s">
        <v>157</v>
      </c>
      <c r="B122" s="297">
        <f>ROUND('Anx 2- 5th cp forecast'!B123,0)</f>
        <v>0</v>
      </c>
      <c r="C122" s="205">
        <f xml:space="preserve"> 'Anx 2- 5th cp forecast'!C$123</f>
        <v>0</v>
      </c>
      <c r="D122" s="205">
        <f xml:space="preserve"> 'Anx 2- 5th cp forecast'!D$123</f>
        <v>0</v>
      </c>
      <c r="E122" s="205">
        <f xml:space="preserve"> 'Anx 2- 5th cp forecast'!E$123</f>
        <v>0</v>
      </c>
      <c r="F122" s="297">
        <f>ROUND('Anx 2- 5th cp forecast'!F123,0)</f>
        <v>0</v>
      </c>
      <c r="G122" s="205">
        <f xml:space="preserve"> 'Anx 2- 5th cp forecast'!G$123</f>
        <v>0</v>
      </c>
      <c r="H122" s="205">
        <f xml:space="preserve"> 'Anx 2- 5th cp forecast'!H$123</f>
        <v>0</v>
      </c>
      <c r="I122" s="205">
        <f xml:space="preserve"> 'Anx 2- 5th cp forecast'!I$123</f>
        <v>0</v>
      </c>
      <c r="J122" s="297">
        <f>ROUND('Anx 2- 5th cp forecast'!J123,0)</f>
        <v>0</v>
      </c>
      <c r="K122" s="205">
        <f xml:space="preserve"> 'Anx 2- 5th cp forecast'!K$123</f>
        <v>0</v>
      </c>
      <c r="L122" s="205">
        <f xml:space="preserve"> 'Anx 2- 5th cp forecast'!L$123</f>
        <v>0</v>
      </c>
      <c r="M122" s="205">
        <f xml:space="preserve"> 'Anx 2- 5th cp forecast'!M$123</f>
        <v>0</v>
      </c>
      <c r="N122" s="297">
        <f>ROUND('Anx 2- 5th cp forecast'!N123,0)</f>
        <v>0</v>
      </c>
      <c r="O122" s="205">
        <f xml:space="preserve"> 'Anx 2- 5th cp forecast'!O$123</f>
        <v>0</v>
      </c>
      <c r="P122" s="205">
        <f xml:space="preserve"> 'Anx 2- 5th cp forecast'!P$123</f>
        <v>0</v>
      </c>
      <c r="Q122" s="205">
        <f xml:space="preserve"> 'Anx 2- 5th cp forecast'!Q$123</f>
        <v>0</v>
      </c>
      <c r="R122" s="297">
        <f>ROUND('Anx 2- 5th cp forecast'!R123,0)</f>
        <v>0</v>
      </c>
      <c r="S122" s="205">
        <f xml:space="preserve"> 'Anx 2- 5th cp forecast'!S$123</f>
        <v>0</v>
      </c>
      <c r="T122" s="205">
        <f xml:space="preserve"> 'Anx 2- 5th cp forecast'!T$123</f>
        <v>0</v>
      </c>
      <c r="U122" s="205">
        <f xml:space="preserve"> 'Anx 2- 5th cp forecast'!U$123</f>
        <v>0</v>
      </c>
      <c r="V122" s="297">
        <f>ROUND('Anx 2- 5th cp forecast'!V123,0)</f>
        <v>0</v>
      </c>
      <c r="W122" s="205">
        <f xml:space="preserve"> 'Anx 2- 5th cp forecast'!W$123</f>
        <v>0</v>
      </c>
      <c r="X122" s="205">
        <f xml:space="preserve"> 'Anx 2- 5th cp forecast'!X$123</f>
        <v>0</v>
      </c>
      <c r="Y122" s="195">
        <f xml:space="preserve"> 'Anx 2- 5th cp forecast'!Y$123</f>
        <v>0</v>
      </c>
      <c r="Z122" s="135"/>
      <c r="AA122" s="135"/>
      <c r="AB122" s="135"/>
      <c r="AC122" s="135">
        <v>0</v>
      </c>
    </row>
    <row r="123" spans="1:29" customFormat="1">
      <c r="A123" s="196" t="s">
        <v>158</v>
      </c>
      <c r="B123" s="297">
        <f>ROUND('Anx 2- 5th cp forecast'!B124,0)</f>
        <v>0</v>
      </c>
      <c r="C123" s="205">
        <f xml:space="preserve"> 'Anx 2- 5th cp forecast'!C$124</f>
        <v>0</v>
      </c>
      <c r="D123" s="205">
        <f xml:space="preserve"> 'Anx 2- 5th cp forecast'!D$124</f>
        <v>0</v>
      </c>
      <c r="E123" s="205">
        <f xml:space="preserve"> 'Anx 2- 5th cp forecast'!E$124</f>
        <v>0</v>
      </c>
      <c r="F123" s="297">
        <f>ROUND('Anx 2- 5th cp forecast'!F124,0)</f>
        <v>0</v>
      </c>
      <c r="G123" s="205">
        <f xml:space="preserve"> 'Anx 2- 5th cp forecast'!G$124</f>
        <v>0</v>
      </c>
      <c r="H123" s="205">
        <f xml:space="preserve"> 'Anx 2- 5th cp forecast'!H$124</f>
        <v>0</v>
      </c>
      <c r="I123" s="205">
        <f xml:space="preserve"> 'Anx 2- 5th cp forecast'!I$124</f>
        <v>0</v>
      </c>
      <c r="J123" s="297">
        <f>ROUND('Anx 2- 5th cp forecast'!J124,0)</f>
        <v>0</v>
      </c>
      <c r="K123" s="205">
        <f xml:space="preserve"> 'Anx 2- 5th cp forecast'!K$124</f>
        <v>0</v>
      </c>
      <c r="L123" s="205">
        <f xml:space="preserve"> 'Anx 2- 5th cp forecast'!L$124</f>
        <v>0</v>
      </c>
      <c r="M123" s="205">
        <f xml:space="preserve"> 'Anx 2- 5th cp forecast'!M$124</f>
        <v>0</v>
      </c>
      <c r="N123" s="297">
        <f>ROUND('Anx 2- 5th cp forecast'!N124,0)</f>
        <v>0</v>
      </c>
      <c r="O123" s="205">
        <f xml:space="preserve"> 'Anx 2- 5th cp forecast'!O$124</f>
        <v>0</v>
      </c>
      <c r="P123" s="205">
        <f xml:space="preserve"> 'Anx 2- 5th cp forecast'!P$124</f>
        <v>0</v>
      </c>
      <c r="Q123" s="205">
        <f xml:space="preserve"> 'Anx 2- 5th cp forecast'!Q$124</f>
        <v>0</v>
      </c>
      <c r="R123" s="297">
        <f>ROUND('Anx 2- 5th cp forecast'!R124,0)</f>
        <v>0</v>
      </c>
      <c r="S123" s="205">
        <f xml:space="preserve"> 'Anx 2- 5th cp forecast'!S$124</f>
        <v>0</v>
      </c>
      <c r="T123" s="205">
        <f xml:space="preserve"> 'Anx 2- 5th cp forecast'!T$124</f>
        <v>0</v>
      </c>
      <c r="U123" s="205">
        <f xml:space="preserve"> 'Anx 2- 5th cp forecast'!U$124</f>
        <v>0</v>
      </c>
      <c r="V123" s="297">
        <f>ROUND('Anx 2- 5th cp forecast'!V124,0)</f>
        <v>0</v>
      </c>
      <c r="W123" s="205">
        <f xml:space="preserve"> 'Anx 2- 5th cp forecast'!W$124</f>
        <v>0</v>
      </c>
      <c r="X123" s="205">
        <f xml:space="preserve"> 'Anx 2- 5th cp forecast'!X$124</f>
        <v>0</v>
      </c>
      <c r="Y123" s="195">
        <f xml:space="preserve"> 'Anx 2- 5th cp forecast'!Y$124</f>
        <v>0</v>
      </c>
      <c r="Z123" s="135"/>
      <c r="AA123" s="135"/>
      <c r="AB123" s="135"/>
      <c r="AC123" s="135">
        <v>0</v>
      </c>
    </row>
    <row r="124" spans="1:29" customFormat="1">
      <c r="A124" s="196" t="s">
        <v>159</v>
      </c>
      <c r="B124" s="297">
        <f>ROUND('Anx 2- 5th cp forecast'!B125,0)</f>
        <v>0</v>
      </c>
      <c r="C124" s="205">
        <f xml:space="preserve"> 'Anx 2- 5th cp forecast'!C$125</f>
        <v>0</v>
      </c>
      <c r="D124" s="205">
        <f xml:space="preserve"> 'Anx 2- 5th cp forecast'!D$125</f>
        <v>0</v>
      </c>
      <c r="E124" s="205">
        <f xml:space="preserve"> 'Anx 2- 5th cp forecast'!E$125</f>
        <v>0</v>
      </c>
      <c r="F124" s="297">
        <f>ROUND('Anx 2- 5th cp forecast'!F125,0)</f>
        <v>0</v>
      </c>
      <c r="G124" s="205">
        <f xml:space="preserve"> 'Anx 2- 5th cp forecast'!G$125</f>
        <v>0</v>
      </c>
      <c r="H124" s="205">
        <f xml:space="preserve"> 'Anx 2- 5th cp forecast'!H$125</f>
        <v>0</v>
      </c>
      <c r="I124" s="205">
        <f xml:space="preserve"> 'Anx 2- 5th cp forecast'!I$125</f>
        <v>0</v>
      </c>
      <c r="J124" s="297">
        <f>ROUND('Anx 2- 5th cp forecast'!J125,0)</f>
        <v>0</v>
      </c>
      <c r="K124" s="205">
        <f xml:space="preserve"> 'Anx 2- 5th cp forecast'!K$125</f>
        <v>0</v>
      </c>
      <c r="L124" s="205">
        <f xml:space="preserve"> 'Anx 2- 5th cp forecast'!L$125</f>
        <v>0</v>
      </c>
      <c r="M124" s="205">
        <f xml:space="preserve"> 'Anx 2- 5th cp forecast'!M$125</f>
        <v>0</v>
      </c>
      <c r="N124" s="297">
        <f>ROUND('Anx 2- 5th cp forecast'!N125,0)</f>
        <v>0</v>
      </c>
      <c r="O124" s="205">
        <f xml:space="preserve"> 'Anx 2- 5th cp forecast'!O$125</f>
        <v>0</v>
      </c>
      <c r="P124" s="205">
        <f xml:space="preserve"> 'Anx 2- 5th cp forecast'!P$125</f>
        <v>0</v>
      </c>
      <c r="Q124" s="205">
        <f xml:space="preserve"> 'Anx 2- 5th cp forecast'!Q$125</f>
        <v>0</v>
      </c>
      <c r="R124" s="297">
        <f>ROUND('Anx 2- 5th cp forecast'!R125,0)</f>
        <v>0</v>
      </c>
      <c r="S124" s="205">
        <f xml:space="preserve"> 'Anx 2- 5th cp forecast'!S$125</f>
        <v>0</v>
      </c>
      <c r="T124" s="205">
        <f xml:space="preserve"> 'Anx 2- 5th cp forecast'!T$125</f>
        <v>0</v>
      </c>
      <c r="U124" s="205">
        <f xml:space="preserve"> 'Anx 2- 5th cp forecast'!U$125</f>
        <v>0</v>
      </c>
      <c r="V124" s="297">
        <f>ROUND('Anx 2- 5th cp forecast'!V125,0)</f>
        <v>0</v>
      </c>
      <c r="W124" s="205">
        <f xml:space="preserve"> 'Anx 2- 5th cp forecast'!W$125</f>
        <v>0</v>
      </c>
      <c r="X124" s="205">
        <f xml:space="preserve"> 'Anx 2- 5th cp forecast'!X$125</f>
        <v>0</v>
      </c>
      <c r="Y124" s="195">
        <f xml:space="preserve"> 'Anx 2- 5th cp forecast'!Y$125</f>
        <v>0</v>
      </c>
      <c r="Z124" s="135"/>
      <c r="AA124" s="135"/>
      <c r="AB124" s="135"/>
      <c r="AC124" s="135">
        <v>0</v>
      </c>
    </row>
    <row r="125" spans="1:29" s="225" customFormat="1" ht="13">
      <c r="A125" s="250" t="s">
        <v>47</v>
      </c>
      <c r="B125" s="298">
        <f>ROUND('Anx 2- 5th cp forecast'!B126,0)</f>
        <v>22</v>
      </c>
      <c r="C125" s="265">
        <f xml:space="preserve"> 'Anx 2- 5th cp forecast'!C$126</f>
        <v>16.571608508529295</v>
      </c>
      <c r="D125" s="265">
        <f xml:space="preserve"> 'Anx 2- 5th cp forecast'!D$126</f>
        <v>63.921999999999997</v>
      </c>
      <c r="E125" s="215">
        <f xml:space="preserve"> 'Anx 2- 5th cp forecast'!E$126</f>
        <v>0</v>
      </c>
      <c r="F125" s="311">
        <f>ROUND('Anx 2- 5th cp forecast'!F126,0)</f>
        <v>22</v>
      </c>
      <c r="G125" s="215">
        <f xml:space="preserve"> 'Anx 2- 5th cp forecast'!G$126</f>
        <v>16.903040678699881</v>
      </c>
      <c r="H125" s="215">
        <f xml:space="preserve"> 'Anx 2- 5th cp forecast'!H$126</f>
        <v>63.921999999999997</v>
      </c>
      <c r="I125" s="215">
        <f xml:space="preserve"> 'Anx 2- 5th cp forecast'!I$126</f>
        <v>0</v>
      </c>
      <c r="J125" s="311">
        <f>ROUND('Anx 2- 5th cp forecast'!J126,0)</f>
        <v>22</v>
      </c>
      <c r="K125" s="215">
        <f xml:space="preserve"> 'Anx 2- 5th cp forecast'!K$126</f>
        <v>17.241101492273877</v>
      </c>
      <c r="L125" s="215">
        <f xml:space="preserve"> 'Anx 2- 5th cp forecast'!L$126</f>
        <v>63.921999999999997</v>
      </c>
      <c r="M125" s="215">
        <f xml:space="preserve"> 'Anx 2- 5th cp forecast'!M$126</f>
        <v>0</v>
      </c>
      <c r="N125" s="311">
        <f>ROUND('Anx 2- 5th cp forecast'!N126,0)</f>
        <v>22</v>
      </c>
      <c r="O125" s="215">
        <f xml:space="preserve"> 'Anx 2- 5th cp forecast'!O$126</f>
        <v>17.585923522119355</v>
      </c>
      <c r="P125" s="215">
        <f xml:space="preserve"> 'Anx 2- 5th cp forecast'!P$126</f>
        <v>63.921999999999997</v>
      </c>
      <c r="Q125" s="215">
        <f xml:space="preserve"> 'Anx 2- 5th cp forecast'!Q$126</f>
        <v>0</v>
      </c>
      <c r="R125" s="311">
        <f>ROUND('Anx 2- 5th cp forecast'!R126,0)</f>
        <v>22</v>
      </c>
      <c r="S125" s="215">
        <f xml:space="preserve"> 'Anx 2- 5th cp forecast'!S$126</f>
        <v>17.937641992561744</v>
      </c>
      <c r="T125" s="215">
        <f xml:space="preserve"> 'Anx 2- 5th cp forecast'!T$126</f>
        <v>63.921999999999997</v>
      </c>
      <c r="U125" s="215">
        <f xml:space="preserve"> 'Anx 2- 5th cp forecast'!U$126</f>
        <v>0</v>
      </c>
      <c r="V125" s="311">
        <f>ROUND('Anx 2- 5th cp forecast'!V126,0)</f>
        <v>22</v>
      </c>
      <c r="W125" s="215">
        <f xml:space="preserve"> 'Anx 2- 5th cp forecast'!W$126</f>
        <v>18.296394832412979</v>
      </c>
      <c r="X125" s="215">
        <f xml:space="preserve"> 'Anx 2- 5th cp forecast'!X$126</f>
        <v>63.921999999999997</v>
      </c>
      <c r="Y125" s="220">
        <f xml:space="preserve"> 'Anx 2- 5th cp forecast'!Y$126</f>
        <v>0</v>
      </c>
      <c r="Z125" s="188"/>
      <c r="AA125" s="188"/>
      <c r="AB125" s="188"/>
      <c r="AC125" s="188"/>
    </row>
    <row r="126" spans="1:29" s="225" customFormat="1" ht="13">
      <c r="A126" s="251" t="s">
        <v>95</v>
      </c>
      <c r="B126" s="299">
        <f>ROUND('Anx 2- 5th cp forecast'!B127,0)</f>
        <v>27</v>
      </c>
      <c r="C126" s="372">
        <f xml:space="preserve"> 'Anx 2- 5th cp forecast'!C$127</f>
        <v>348.47981995376608</v>
      </c>
      <c r="D126" s="372">
        <f xml:space="preserve"> 'Anx 2- 5th cp forecast'!D$127</f>
        <v>63.538000000000004</v>
      </c>
      <c r="E126" s="215">
        <f xml:space="preserve"> 'Anx 2- 5th cp forecast'!E$127</f>
        <v>0</v>
      </c>
      <c r="F126" s="311">
        <f>ROUND('Anx 2- 5th cp forecast'!F127,0)</f>
        <v>27</v>
      </c>
      <c r="G126" s="215">
        <f xml:space="preserve"> 'Anx 2- 5th cp forecast'!G$127</f>
        <v>355.90495644085672</v>
      </c>
      <c r="H126" s="215">
        <f xml:space="preserve"> 'Anx 2- 5th cp forecast'!H$127</f>
        <v>63.538000000000004</v>
      </c>
      <c r="I126" s="215">
        <f xml:space="preserve"> 'Anx 2- 5th cp forecast'!I$127</f>
        <v>0</v>
      </c>
      <c r="J126" s="311">
        <f>ROUND('Anx 2- 5th cp forecast'!J127,0)</f>
        <v>27</v>
      </c>
      <c r="K126" s="215">
        <f xml:space="preserve"> 'Anx 2- 5th cp forecast'!K$127</f>
        <v>363.49252607164453</v>
      </c>
      <c r="L126" s="215">
        <f xml:space="preserve"> 'Anx 2- 5th cp forecast'!L$127</f>
        <v>63.538000000000004</v>
      </c>
      <c r="M126" s="215">
        <f xml:space="preserve"> 'Anx 2- 5th cp forecast'!M$127</f>
        <v>0</v>
      </c>
      <c r="N126" s="311">
        <f>ROUND('Anx 2- 5th cp forecast'!N127,0)</f>
        <v>27</v>
      </c>
      <c r="O126" s="215">
        <f xml:space="preserve"> 'Anx 2- 5th cp forecast'!O$127</f>
        <v>371.24620350100309</v>
      </c>
      <c r="P126" s="215">
        <f xml:space="preserve"> 'Anx 2- 5th cp forecast'!P$127</f>
        <v>63.538000000000004</v>
      </c>
      <c r="Q126" s="215">
        <f xml:space="preserve"> 'Anx 2- 5th cp forecast'!Q$127</f>
        <v>0</v>
      </c>
      <c r="R126" s="311">
        <f>ROUND('Anx 2- 5th cp forecast'!R127,0)</f>
        <v>27</v>
      </c>
      <c r="S126" s="215">
        <f xml:space="preserve"> 'Anx 2- 5th cp forecast'!S$127</f>
        <v>379.16974990373683</v>
      </c>
      <c r="T126" s="215">
        <f xml:space="preserve"> 'Anx 2- 5th cp forecast'!T$127</f>
        <v>63.538000000000004</v>
      </c>
      <c r="U126" s="215">
        <f xml:space="preserve"> 'Anx 2- 5th cp forecast'!U$127</f>
        <v>0</v>
      </c>
      <c r="V126" s="311">
        <f>ROUND('Anx 2- 5th cp forecast'!V127,0)</f>
        <v>27</v>
      </c>
      <c r="W126" s="215">
        <f xml:space="preserve"> 'Anx 2- 5th cp forecast'!W$127</f>
        <v>387.26701510334033</v>
      </c>
      <c r="X126" s="215">
        <f xml:space="preserve"> 'Anx 2- 5th cp forecast'!X$127</f>
        <v>63.538000000000004</v>
      </c>
      <c r="Y126" s="220">
        <f xml:space="preserve"> 'Anx 2- 5th cp forecast'!Y$127</f>
        <v>0</v>
      </c>
      <c r="Z126" s="188"/>
      <c r="AA126" s="188"/>
      <c r="AB126" s="188"/>
      <c r="AC126" s="188"/>
    </row>
    <row r="127" spans="1:29" s="225" customFormat="1" ht="13">
      <c r="A127" s="251" t="s">
        <v>39</v>
      </c>
      <c r="B127" s="298">
        <f>ROUND('Anx 2- 5th cp forecast'!B128,0)</f>
        <v>8</v>
      </c>
      <c r="C127" s="265">
        <f xml:space="preserve"> 'Anx 2- 5th cp forecast'!C$128</f>
        <v>27.248278082400002</v>
      </c>
      <c r="D127" s="265">
        <f xml:space="preserve"> 'Anx 2- 5th cp forecast'!D$128</f>
        <v>16.170000000000002</v>
      </c>
      <c r="E127" s="215">
        <f xml:space="preserve"> 'Anx 2- 5th cp forecast'!E$128</f>
        <v>0</v>
      </c>
      <c r="F127" s="311">
        <f>ROUND('Anx 2- 5th cp forecast'!F128,0)</f>
        <v>8</v>
      </c>
      <c r="G127" s="215">
        <f xml:space="preserve"> 'Anx 2- 5th cp forecast'!G$128</f>
        <v>27.793243644048001</v>
      </c>
      <c r="H127" s="215">
        <f xml:space="preserve"> 'Anx 2- 5th cp forecast'!H$128</f>
        <v>16.170000000000002</v>
      </c>
      <c r="I127" s="215">
        <f xml:space="preserve"> 'Anx 2- 5th cp forecast'!I$128</f>
        <v>0</v>
      </c>
      <c r="J127" s="311">
        <f>ROUND('Anx 2- 5th cp forecast'!J128,0)</f>
        <v>8</v>
      </c>
      <c r="K127" s="215">
        <f xml:space="preserve"> 'Anx 2- 5th cp forecast'!K$128</f>
        <v>28.349108516928965</v>
      </c>
      <c r="L127" s="215">
        <f xml:space="preserve"> 'Anx 2- 5th cp forecast'!L$128</f>
        <v>16.170000000000002</v>
      </c>
      <c r="M127" s="215">
        <f xml:space="preserve"> 'Anx 2- 5th cp forecast'!M$128</f>
        <v>0</v>
      </c>
      <c r="N127" s="311">
        <f>ROUND('Anx 2- 5th cp forecast'!N128,0)</f>
        <v>8</v>
      </c>
      <c r="O127" s="215">
        <f xml:space="preserve"> 'Anx 2- 5th cp forecast'!O$128</f>
        <v>28.916090687267541</v>
      </c>
      <c r="P127" s="215">
        <f xml:space="preserve"> 'Anx 2- 5th cp forecast'!P$128</f>
        <v>16.170000000000002</v>
      </c>
      <c r="Q127" s="215">
        <f xml:space="preserve"> 'Anx 2- 5th cp forecast'!Q$128</f>
        <v>0</v>
      </c>
      <c r="R127" s="311">
        <f>ROUND('Anx 2- 5th cp forecast'!R128,0)</f>
        <v>8</v>
      </c>
      <c r="S127" s="215">
        <f xml:space="preserve"> 'Anx 2- 5th cp forecast'!S$128</f>
        <v>29.494412501012896</v>
      </c>
      <c r="T127" s="215">
        <f xml:space="preserve"> 'Anx 2- 5th cp forecast'!T$128</f>
        <v>16.170000000000002</v>
      </c>
      <c r="U127" s="215">
        <f xml:space="preserve"> 'Anx 2- 5th cp forecast'!U$128</f>
        <v>0</v>
      </c>
      <c r="V127" s="311">
        <f>ROUND('Anx 2- 5th cp forecast'!V128,0)</f>
        <v>8</v>
      </c>
      <c r="W127" s="215">
        <f xml:space="preserve"> 'Anx 2- 5th cp forecast'!W$128</f>
        <v>30.084300751033151</v>
      </c>
      <c r="X127" s="215">
        <f xml:space="preserve"> 'Anx 2- 5th cp forecast'!X$128</f>
        <v>16.170000000000002</v>
      </c>
      <c r="Y127" s="220">
        <f xml:space="preserve"> 'Anx 2- 5th cp forecast'!Y$128</f>
        <v>0</v>
      </c>
      <c r="Z127" s="188"/>
      <c r="AA127" s="188"/>
      <c r="AB127" s="188"/>
      <c r="AC127" s="188"/>
    </row>
    <row r="128" spans="1:29" s="225" customFormat="1" ht="13">
      <c r="A128" s="252" t="s">
        <v>49</v>
      </c>
      <c r="B128" s="298">
        <f>ROUND('Anx 2- 5th cp forecast'!B129,0)</f>
        <v>9</v>
      </c>
      <c r="C128" s="265">
        <f xml:space="preserve"> 'Anx 2- 5th cp forecast'!C$129</f>
        <v>2.1197014599999999</v>
      </c>
      <c r="D128" s="265">
        <f xml:space="preserve"> 'Anx 2- 5th cp forecast'!D$129</f>
        <v>8.4700000000000006</v>
      </c>
      <c r="E128" s="215">
        <f xml:space="preserve"> 'Anx 2- 5th cp forecast'!E$129</f>
        <v>0</v>
      </c>
      <c r="F128" s="311">
        <f>ROUND('Anx 2- 5th cp forecast'!F129,0)</f>
        <v>9</v>
      </c>
      <c r="G128" s="215">
        <f xml:space="preserve"> 'Anx 2- 5th cp forecast'!G$129</f>
        <v>2.1341722612000003</v>
      </c>
      <c r="H128" s="215">
        <f xml:space="preserve"> 'Anx 2- 5th cp forecast'!H$129</f>
        <v>8.4700000000000006</v>
      </c>
      <c r="I128" s="215">
        <f xml:space="preserve"> 'Anx 2- 5th cp forecast'!I$129</f>
        <v>0</v>
      </c>
      <c r="J128" s="311">
        <f>ROUND('Anx 2- 5th cp forecast'!J129,0)</f>
        <v>9</v>
      </c>
      <c r="K128" s="215">
        <f xml:space="preserve"> 'Anx 2- 5th cp forecast'!K$129</f>
        <v>2.1489324784240003</v>
      </c>
      <c r="L128" s="215">
        <f xml:space="preserve"> 'Anx 2- 5th cp forecast'!L$129</f>
        <v>8.4700000000000006</v>
      </c>
      <c r="M128" s="215">
        <f xml:space="preserve"> 'Anx 2- 5th cp forecast'!M$129</f>
        <v>0</v>
      </c>
      <c r="N128" s="311">
        <f>ROUND('Anx 2- 5th cp forecast'!N129,0)</f>
        <v>9</v>
      </c>
      <c r="O128" s="215">
        <f xml:space="preserve"> 'Anx 2- 5th cp forecast'!O$129</f>
        <v>2.1639878999924802</v>
      </c>
      <c r="P128" s="215">
        <f xml:space="preserve"> 'Anx 2- 5th cp forecast'!P$129</f>
        <v>8.4700000000000006</v>
      </c>
      <c r="Q128" s="215">
        <f xml:space="preserve"> 'Anx 2- 5th cp forecast'!Q$129</f>
        <v>0</v>
      </c>
      <c r="R128" s="311">
        <f>ROUND('Anx 2- 5th cp forecast'!R129,0)</f>
        <v>9</v>
      </c>
      <c r="S128" s="215">
        <f xml:space="preserve"> 'Anx 2- 5th cp forecast'!S$129</f>
        <v>2.1793444299923297</v>
      </c>
      <c r="T128" s="215">
        <f xml:space="preserve"> 'Anx 2- 5th cp forecast'!T$129</f>
        <v>8.4700000000000006</v>
      </c>
      <c r="U128" s="215">
        <f xml:space="preserve"> 'Anx 2- 5th cp forecast'!U$129</f>
        <v>0</v>
      </c>
      <c r="V128" s="311">
        <f>ROUND('Anx 2- 5th cp forecast'!V129,0)</f>
        <v>9</v>
      </c>
      <c r="W128" s="215">
        <f xml:space="preserve"> 'Anx 2- 5th cp forecast'!W$129</f>
        <v>2.1950080905921765</v>
      </c>
      <c r="X128" s="215">
        <f xml:space="preserve"> 'Anx 2- 5th cp forecast'!X$129</f>
        <v>8.4700000000000006</v>
      </c>
      <c r="Y128" s="220">
        <f xml:space="preserve"> 'Anx 2- 5th cp forecast'!Y$129</f>
        <v>0</v>
      </c>
      <c r="Z128" s="188"/>
      <c r="AA128" s="188"/>
      <c r="AB128" s="188"/>
      <c r="AC128" s="188"/>
    </row>
    <row r="129" spans="1:29" s="225" customFormat="1" ht="13">
      <c r="A129" s="252" t="s">
        <v>99</v>
      </c>
      <c r="B129" s="298">
        <f>ROUND('Anx 2- 5th cp forecast'!B130,0)</f>
        <v>0</v>
      </c>
      <c r="C129" s="265">
        <f xml:space="preserve"> 'Anx 2- 5th cp forecast'!C$130</f>
        <v>0</v>
      </c>
      <c r="D129" s="265">
        <f xml:space="preserve"> 'Anx 2- 5th cp forecast'!D$130</f>
        <v>0</v>
      </c>
      <c r="E129" s="215">
        <f xml:space="preserve"> 'Anx 2- 5th cp forecast'!E$130</f>
        <v>0</v>
      </c>
      <c r="F129" s="311">
        <f>ROUND('Anx 2- 5th cp forecast'!F130,0)</f>
        <v>0</v>
      </c>
      <c r="G129" s="215">
        <f xml:space="preserve"> 'Anx 2- 5th cp forecast'!G$130</f>
        <v>0</v>
      </c>
      <c r="H129" s="215">
        <f xml:space="preserve"> 'Anx 2- 5th cp forecast'!H$130</f>
        <v>0</v>
      </c>
      <c r="I129" s="215">
        <f xml:space="preserve"> 'Anx 2- 5th cp forecast'!I$130</f>
        <v>0</v>
      </c>
      <c r="J129" s="311">
        <f>ROUND('Anx 2- 5th cp forecast'!J130,0)</f>
        <v>0</v>
      </c>
      <c r="K129" s="215">
        <f xml:space="preserve"> 'Anx 2- 5th cp forecast'!K$130</f>
        <v>0</v>
      </c>
      <c r="L129" s="215">
        <f xml:space="preserve"> 'Anx 2- 5th cp forecast'!L$130</f>
        <v>0</v>
      </c>
      <c r="M129" s="215">
        <f xml:space="preserve"> 'Anx 2- 5th cp forecast'!M$130</f>
        <v>0</v>
      </c>
      <c r="N129" s="311">
        <f>ROUND('Anx 2- 5th cp forecast'!N130,0)</f>
        <v>0</v>
      </c>
      <c r="O129" s="215">
        <f xml:space="preserve"> 'Anx 2- 5th cp forecast'!O$130</f>
        <v>0</v>
      </c>
      <c r="P129" s="215">
        <f xml:space="preserve"> 'Anx 2- 5th cp forecast'!P$130</f>
        <v>0</v>
      </c>
      <c r="Q129" s="215">
        <f xml:space="preserve"> 'Anx 2- 5th cp forecast'!Q$130</f>
        <v>0</v>
      </c>
      <c r="R129" s="311">
        <f>ROUND('Anx 2- 5th cp forecast'!R130,0)</f>
        <v>0</v>
      </c>
      <c r="S129" s="215">
        <f xml:space="preserve"> 'Anx 2- 5th cp forecast'!S$130</f>
        <v>0</v>
      </c>
      <c r="T129" s="215">
        <f xml:space="preserve"> 'Anx 2- 5th cp forecast'!T$130</f>
        <v>0</v>
      </c>
      <c r="U129" s="215">
        <f xml:space="preserve"> 'Anx 2- 5th cp forecast'!U$130</f>
        <v>0</v>
      </c>
      <c r="V129" s="311">
        <f>ROUND('Anx 2- 5th cp forecast'!V130,0)</f>
        <v>0</v>
      </c>
      <c r="W129" s="215">
        <f xml:space="preserve"> 'Anx 2- 5th cp forecast'!W$130</f>
        <v>0</v>
      </c>
      <c r="X129" s="215">
        <f xml:space="preserve"> 'Anx 2- 5th cp forecast'!X$130</f>
        <v>0</v>
      </c>
      <c r="Y129" s="220">
        <f xml:space="preserve"> 'Anx 2- 5th cp forecast'!Y$130</f>
        <v>0</v>
      </c>
      <c r="Z129" s="188"/>
      <c r="AA129" s="188"/>
      <c r="AB129" s="188"/>
      <c r="AC129" s="188"/>
    </row>
    <row r="130" spans="1:29">
      <c r="A130" s="249" t="s">
        <v>18</v>
      </c>
      <c r="B130" s="294">
        <f t="shared" ref="B130" si="7">SUM(B131,B139,B140,B145,B150:B154)</f>
        <v>74</v>
      </c>
      <c r="C130" s="214">
        <f xml:space="preserve"> 'Anx 2- 5th cp forecast'!C$131</f>
        <v>3629.7596225891543</v>
      </c>
      <c r="D130" s="214">
        <f xml:space="preserve"> 'Anx 2- 5th cp forecast'!D$131</f>
        <v>2926.0171966400003</v>
      </c>
      <c r="E130" s="214">
        <f xml:space="preserve"> 'Anx 2- 5th cp forecast'!E$131</f>
        <v>0</v>
      </c>
      <c r="F130" s="294">
        <f t="shared" ref="F130" si="8">SUM(F131,F139,F140,F145,F150:F154)</f>
        <v>76</v>
      </c>
      <c r="G130" s="214">
        <f xml:space="preserve"> 'Anx 2- 5th cp forecast'!G$131</f>
        <v>3788.5855955278889</v>
      </c>
      <c r="H130" s="214">
        <f xml:space="preserve"> 'Anx 2- 5th cp forecast'!H$131</f>
        <v>2943.586450917056</v>
      </c>
      <c r="I130" s="214">
        <f xml:space="preserve"> 'Anx 2- 5th cp forecast'!I$131</f>
        <v>0</v>
      </c>
      <c r="J130" s="316">
        <f t="shared" ref="J130" si="9">SUM(J131,J139,J140,J145,J150:J154)</f>
        <v>76</v>
      </c>
      <c r="K130" s="214">
        <f xml:space="preserve"> 'Anx 2- 5th cp forecast'!K$131</f>
        <v>4090.3366408658621</v>
      </c>
      <c r="L130" s="214">
        <f xml:space="preserve"> 'Anx 2- 5th cp forecast'!L$131</f>
        <v>2953.4920881524467</v>
      </c>
      <c r="M130" s="214">
        <f xml:space="preserve"> 'Anx 2- 5th cp forecast'!M$131</f>
        <v>0</v>
      </c>
      <c r="N130" s="316">
        <f t="shared" ref="N130" si="10">SUM(N131,N139,N140,N145,N150:N154)</f>
        <v>76</v>
      </c>
      <c r="O130" s="214">
        <f xml:space="preserve"> 'Anx 2- 5th cp forecast'!O$131</f>
        <v>4419.184592817981</v>
      </c>
      <c r="P130" s="214">
        <f xml:space="preserve"> 'Anx 2- 5th cp forecast'!P$131</f>
        <v>2963.7544258768544</v>
      </c>
      <c r="Q130" s="214">
        <f xml:space="preserve"> 'Anx 2- 5th cp forecast'!Q$131</f>
        <v>0</v>
      </c>
      <c r="R130" s="316">
        <f t="shared" ref="R130" si="11">SUM(R131,R139,R140,R145,R150:R154)</f>
        <v>76</v>
      </c>
      <c r="S130" s="214">
        <f xml:space="preserve"> 'Anx 2- 5th cp forecast'!S$131</f>
        <v>4777.7073028998875</v>
      </c>
      <c r="T130" s="214">
        <f xml:space="preserve"> 'Anx 2- 5th cp forecast'!T$131</f>
        <v>2972.395008799816</v>
      </c>
      <c r="U130" s="214">
        <f xml:space="preserve"> 'Anx 2- 5th cp forecast'!U$131</f>
        <v>0</v>
      </c>
      <c r="V130" s="316">
        <f t="shared" ref="V130" si="12">SUM(V131,V139,V140,V145,V150:V154)</f>
        <v>76</v>
      </c>
      <c r="W130" s="214">
        <f xml:space="preserve"> 'Anx 2- 5th cp forecast'!W$131</f>
        <v>5168.6914185739797</v>
      </c>
      <c r="X130" s="214">
        <f xml:space="preserve"> 'Anx 2- 5th cp forecast'!X$131</f>
        <v>2981.4366829313249</v>
      </c>
      <c r="Y130" s="218">
        <f xml:space="preserve"> 'Anx 2- 5th cp forecast'!Y$131</f>
        <v>0</v>
      </c>
    </row>
    <row r="131" spans="1:29" s="130" customFormat="1" ht="13">
      <c r="A131" s="199" t="s">
        <v>171</v>
      </c>
      <c r="B131" s="301">
        <f>ROUND('Anx 2- 5th cp forecast'!B132,0)</f>
        <v>16</v>
      </c>
      <c r="C131" s="265">
        <f xml:space="preserve"> 'Anx 2- 5th cp forecast'!C$132</f>
        <v>768.69263778873051</v>
      </c>
      <c r="D131" s="265">
        <f xml:space="preserve"> 'Anx 2- 5th cp forecast'!D$132</f>
        <v>197.22000000000003</v>
      </c>
      <c r="E131" s="215">
        <f xml:space="preserve"> 'Anx 2- 5th cp forecast'!E$132</f>
        <v>0</v>
      </c>
      <c r="F131" s="312">
        <f>ROUND('Anx 2- 5th cp forecast'!F132,0)</f>
        <v>16</v>
      </c>
      <c r="G131" s="215">
        <f xml:space="preserve"> 'Anx 2- 5th cp forecast'!G$132</f>
        <v>672.23312924647246</v>
      </c>
      <c r="H131" s="215">
        <f xml:space="preserve"> 'Anx 2- 5th cp forecast'!H$132</f>
        <v>197.22000000000003</v>
      </c>
      <c r="I131" s="215">
        <f xml:space="preserve"> 'Anx 2- 5th cp forecast'!I$132</f>
        <v>0</v>
      </c>
      <c r="J131" s="312">
        <f>ROUND('Anx 2- 5th cp forecast'!J132,0)</f>
        <v>16</v>
      </c>
      <c r="K131" s="215">
        <f xml:space="preserve"> 'Anx 2- 5th cp forecast'!K$132</f>
        <v>706.61302763606591</v>
      </c>
      <c r="L131" s="215">
        <f xml:space="preserve"> 'Anx 2- 5th cp forecast'!L$132</f>
        <v>197.22000000000003</v>
      </c>
      <c r="M131" s="215">
        <f xml:space="preserve"> 'Anx 2- 5th cp forecast'!M$132</f>
        <v>0</v>
      </c>
      <c r="N131" s="312">
        <f>ROUND('Anx 2- 5th cp forecast'!N132,0)</f>
        <v>16</v>
      </c>
      <c r="O131" s="215">
        <f xml:space="preserve"> 'Anx 2- 5th cp forecast'!O$132</f>
        <v>742.85322203176486</v>
      </c>
      <c r="P131" s="215">
        <f xml:space="preserve"> 'Anx 2- 5th cp forecast'!P$132</f>
        <v>197.22000000000003</v>
      </c>
      <c r="Q131" s="215">
        <f xml:space="preserve"> 'Anx 2- 5th cp forecast'!Q$132</f>
        <v>0</v>
      </c>
      <c r="R131" s="312">
        <f>ROUND('Anx 2- 5th cp forecast'!R132,0)</f>
        <v>16</v>
      </c>
      <c r="S131" s="215">
        <f xml:space="preserve"> 'Anx 2- 5th cp forecast'!S$132</f>
        <v>781.06014588508287</v>
      </c>
      <c r="T131" s="215">
        <f xml:space="preserve"> 'Anx 2- 5th cp forecast'!T$132</f>
        <v>197.22000000000003</v>
      </c>
      <c r="U131" s="215">
        <f xml:space="preserve"> 'Anx 2- 5th cp forecast'!U$132</f>
        <v>0</v>
      </c>
      <c r="V131" s="312">
        <f>ROUND('Anx 2- 5th cp forecast'!V132,0)</f>
        <v>16</v>
      </c>
      <c r="W131" s="215">
        <f xml:space="preserve"> 'Anx 2- 5th cp forecast'!W$132</f>
        <v>821.34664222634092</v>
      </c>
      <c r="X131" s="215">
        <f xml:space="preserve"> 'Anx 2- 5th cp forecast'!X$132</f>
        <v>197.22000000000003</v>
      </c>
      <c r="Y131" s="220">
        <f xml:space="preserve"> 'Anx 2- 5th cp forecast'!Y$132</f>
        <v>0</v>
      </c>
      <c r="Z131" s="134"/>
      <c r="AA131" s="134"/>
      <c r="AB131" s="134"/>
      <c r="AC131" s="134"/>
    </row>
    <row r="132" spans="1:29" s="247" customFormat="1">
      <c r="A132" s="198" t="s">
        <v>161</v>
      </c>
      <c r="B132" s="297">
        <f>ROUND('Anx 2- 5th cp forecast'!B133,0)</f>
        <v>0</v>
      </c>
      <c r="C132" s="205">
        <f xml:space="preserve"> 'Anx 2- 5th cp forecast'!C$133</f>
        <v>85.693880755749944</v>
      </c>
      <c r="D132" s="205">
        <f xml:space="preserve"> 'Anx 2- 5th cp forecast'!D$133</f>
        <v>0</v>
      </c>
      <c r="E132" s="205">
        <f xml:space="preserve"> 'Anx 2- 5th cp forecast'!E$133</f>
        <v>0</v>
      </c>
      <c r="F132" s="297">
        <f>ROUND('Anx 2- 5th cp forecast'!F133,0)</f>
        <v>0</v>
      </c>
      <c r="G132" s="205">
        <f xml:space="preserve"> 'Anx 2- 5th cp forecast'!G$133</f>
        <v>74.940571544207387</v>
      </c>
      <c r="H132" s="205">
        <f xml:space="preserve"> 'Anx 2- 5th cp forecast'!H$133</f>
        <v>0</v>
      </c>
      <c r="I132" s="205">
        <f xml:space="preserve"> 'Anx 2- 5th cp forecast'!I$133</f>
        <v>0</v>
      </c>
      <c r="J132" s="297">
        <f>ROUND('Anx 2- 5th cp forecast'!J133,0)</f>
        <v>0</v>
      </c>
      <c r="K132" s="205">
        <f xml:space="preserve"> 'Anx 2- 5th cp forecast'!K$133</f>
        <v>78.77324375694991</v>
      </c>
      <c r="L132" s="205">
        <f xml:space="preserve"> 'Anx 2- 5th cp forecast'!L$133</f>
        <v>0</v>
      </c>
      <c r="M132" s="205">
        <f xml:space="preserve"> 'Anx 2- 5th cp forecast'!M$133</f>
        <v>0</v>
      </c>
      <c r="N132" s="297">
        <f>ROUND('Anx 2- 5th cp forecast'!N133,0)</f>
        <v>0</v>
      </c>
      <c r="O132" s="205">
        <f xml:space="preserve"> 'Anx 2- 5th cp forecast'!O$133</f>
        <v>82.813301830153108</v>
      </c>
      <c r="P132" s="205">
        <f xml:space="preserve"> 'Anx 2- 5th cp forecast'!P$133</f>
        <v>0</v>
      </c>
      <c r="Q132" s="205">
        <f xml:space="preserve"> 'Anx 2- 5th cp forecast'!Q$133</f>
        <v>0</v>
      </c>
      <c r="R132" s="297">
        <f>ROUND('Anx 2- 5th cp forecast'!R133,0)</f>
        <v>0</v>
      </c>
      <c r="S132" s="205">
        <f xml:space="preserve"> 'Anx 2- 5th cp forecast'!S$133</f>
        <v>87.072610968521772</v>
      </c>
      <c r="T132" s="205">
        <f xml:space="preserve"> 'Anx 2- 5th cp forecast'!T$133</f>
        <v>0</v>
      </c>
      <c r="U132" s="205">
        <f xml:space="preserve"> 'Anx 2- 5th cp forecast'!U$133</f>
        <v>0</v>
      </c>
      <c r="V132" s="297">
        <f>ROUND('Anx 2- 5th cp forecast'!V133,0)</f>
        <v>0</v>
      </c>
      <c r="W132" s="205">
        <f xml:space="preserve"> 'Anx 2- 5th cp forecast'!W$133</f>
        <v>91.563750916818719</v>
      </c>
      <c r="X132" s="205">
        <f xml:space="preserve"> 'Anx 2- 5th cp forecast'!X$133</f>
        <v>0</v>
      </c>
      <c r="Y132" s="195">
        <f xml:space="preserve"> 'Anx 2- 5th cp forecast'!Y$133</f>
        <v>0</v>
      </c>
      <c r="Z132" s="246"/>
      <c r="AA132" s="246"/>
      <c r="AB132" s="246"/>
      <c r="AC132" s="246">
        <v>0</v>
      </c>
    </row>
    <row r="133" spans="1:29" s="193" customFormat="1" ht="13">
      <c r="A133" s="198" t="s">
        <v>163</v>
      </c>
      <c r="B133" s="297">
        <f>ROUND('Anx 2- 5th cp forecast'!B134,0)</f>
        <v>0</v>
      </c>
      <c r="C133" s="205">
        <f xml:space="preserve"> 'Anx 2- 5th cp forecast'!C$134</f>
        <v>0</v>
      </c>
      <c r="D133" s="205">
        <f xml:space="preserve"> 'Anx 2- 5th cp forecast'!D$134</f>
        <v>0</v>
      </c>
      <c r="E133" s="205">
        <f xml:space="preserve"> 'Anx 2- 5th cp forecast'!E$134</f>
        <v>0</v>
      </c>
      <c r="F133" s="297">
        <f>ROUND('Anx 2- 5th cp forecast'!F134,0)</f>
        <v>0</v>
      </c>
      <c r="G133" s="205">
        <f xml:space="preserve"> 'Anx 2- 5th cp forecast'!G$134</f>
        <v>0</v>
      </c>
      <c r="H133" s="205">
        <f xml:space="preserve"> 'Anx 2- 5th cp forecast'!H$134</f>
        <v>0</v>
      </c>
      <c r="I133" s="205">
        <f xml:space="preserve"> 'Anx 2- 5th cp forecast'!I$134</f>
        <v>0</v>
      </c>
      <c r="J133" s="297">
        <f>ROUND('Anx 2- 5th cp forecast'!J134,0)</f>
        <v>0</v>
      </c>
      <c r="K133" s="205">
        <f xml:space="preserve"> 'Anx 2- 5th cp forecast'!K$134</f>
        <v>0</v>
      </c>
      <c r="L133" s="205">
        <f xml:space="preserve"> 'Anx 2- 5th cp forecast'!L$134</f>
        <v>0</v>
      </c>
      <c r="M133" s="205">
        <f xml:space="preserve"> 'Anx 2- 5th cp forecast'!M$134</f>
        <v>0</v>
      </c>
      <c r="N133" s="297">
        <f>ROUND('Anx 2- 5th cp forecast'!N134,0)</f>
        <v>0</v>
      </c>
      <c r="O133" s="205">
        <f xml:space="preserve"> 'Anx 2- 5th cp forecast'!O$134</f>
        <v>0</v>
      </c>
      <c r="P133" s="205">
        <f xml:space="preserve"> 'Anx 2- 5th cp forecast'!P$134</f>
        <v>0</v>
      </c>
      <c r="Q133" s="205">
        <f xml:space="preserve"> 'Anx 2- 5th cp forecast'!Q$134</f>
        <v>0</v>
      </c>
      <c r="R133" s="297">
        <f>ROUND('Anx 2- 5th cp forecast'!R134,0)</f>
        <v>0</v>
      </c>
      <c r="S133" s="205">
        <f xml:space="preserve"> 'Anx 2- 5th cp forecast'!S$134</f>
        <v>0</v>
      </c>
      <c r="T133" s="205">
        <f xml:space="preserve"> 'Anx 2- 5th cp forecast'!T$134</f>
        <v>0</v>
      </c>
      <c r="U133" s="205">
        <f xml:space="preserve"> 'Anx 2- 5th cp forecast'!U$134</f>
        <v>0</v>
      </c>
      <c r="V133" s="297">
        <f>ROUND('Anx 2- 5th cp forecast'!V134,0)</f>
        <v>0</v>
      </c>
      <c r="W133" s="205">
        <f xml:space="preserve"> 'Anx 2- 5th cp forecast'!W$134</f>
        <v>0</v>
      </c>
      <c r="X133" s="205">
        <f xml:space="preserve"> 'Anx 2- 5th cp forecast'!X$134</f>
        <v>0</v>
      </c>
      <c r="Y133" s="195">
        <f xml:space="preserve"> 'Anx 2- 5th cp forecast'!Y$134</f>
        <v>0</v>
      </c>
      <c r="Z133" s="200"/>
      <c r="AA133" s="200"/>
      <c r="AB133" s="200"/>
      <c r="AC133" s="201">
        <v>0</v>
      </c>
    </row>
    <row r="134" spans="1:29" s="193" customFormat="1" ht="13">
      <c r="A134" s="196" t="s">
        <v>164</v>
      </c>
      <c r="B134" s="297">
        <f>ROUND('Anx 2- 5th cp forecast'!B135,0)</f>
        <v>0</v>
      </c>
      <c r="C134" s="205">
        <f xml:space="preserve"> 'Anx 2- 5th cp forecast'!C$135</f>
        <v>0</v>
      </c>
      <c r="D134" s="205">
        <f xml:space="preserve"> 'Anx 2- 5th cp forecast'!D$135</f>
        <v>0</v>
      </c>
      <c r="E134" s="205">
        <f xml:space="preserve"> 'Anx 2- 5th cp forecast'!E$135</f>
        <v>0</v>
      </c>
      <c r="F134" s="297">
        <f>ROUND('Anx 2- 5th cp forecast'!F135,0)</f>
        <v>0</v>
      </c>
      <c r="G134" s="205">
        <f xml:space="preserve"> 'Anx 2- 5th cp forecast'!G$135</f>
        <v>0</v>
      </c>
      <c r="H134" s="205">
        <f xml:space="preserve"> 'Anx 2- 5th cp forecast'!H$135</f>
        <v>0</v>
      </c>
      <c r="I134" s="205">
        <f xml:space="preserve"> 'Anx 2- 5th cp forecast'!I$135</f>
        <v>0</v>
      </c>
      <c r="J134" s="297">
        <f>ROUND('Anx 2- 5th cp forecast'!J135,0)</f>
        <v>0</v>
      </c>
      <c r="K134" s="205">
        <f xml:space="preserve"> 'Anx 2- 5th cp forecast'!K$135</f>
        <v>0</v>
      </c>
      <c r="L134" s="205">
        <f xml:space="preserve"> 'Anx 2- 5th cp forecast'!L$135</f>
        <v>0</v>
      </c>
      <c r="M134" s="205">
        <f xml:space="preserve"> 'Anx 2- 5th cp forecast'!M$135</f>
        <v>0</v>
      </c>
      <c r="N134" s="297">
        <f>ROUND('Anx 2- 5th cp forecast'!N135,0)</f>
        <v>0</v>
      </c>
      <c r="O134" s="205">
        <f xml:space="preserve"> 'Anx 2- 5th cp forecast'!O$135</f>
        <v>0</v>
      </c>
      <c r="P134" s="205">
        <f xml:space="preserve"> 'Anx 2- 5th cp forecast'!P$135</f>
        <v>0</v>
      </c>
      <c r="Q134" s="205">
        <f xml:space="preserve"> 'Anx 2- 5th cp forecast'!Q$135</f>
        <v>0</v>
      </c>
      <c r="R134" s="297">
        <f>ROUND('Anx 2- 5th cp forecast'!R135,0)</f>
        <v>0</v>
      </c>
      <c r="S134" s="205">
        <f xml:space="preserve"> 'Anx 2- 5th cp forecast'!S$135</f>
        <v>0</v>
      </c>
      <c r="T134" s="205">
        <f xml:space="preserve"> 'Anx 2- 5th cp forecast'!T$135</f>
        <v>0</v>
      </c>
      <c r="U134" s="205">
        <f xml:space="preserve"> 'Anx 2- 5th cp forecast'!U$135</f>
        <v>0</v>
      </c>
      <c r="V134" s="297">
        <f>ROUND('Anx 2- 5th cp forecast'!V135,0)</f>
        <v>0</v>
      </c>
      <c r="W134" s="205">
        <f xml:space="preserve"> 'Anx 2- 5th cp forecast'!W$135</f>
        <v>0</v>
      </c>
      <c r="X134" s="205">
        <f xml:space="preserve"> 'Anx 2- 5th cp forecast'!X$135</f>
        <v>0</v>
      </c>
      <c r="Y134" s="195">
        <f xml:space="preserve"> 'Anx 2- 5th cp forecast'!Y$135</f>
        <v>0</v>
      </c>
      <c r="Z134" s="200"/>
      <c r="AA134" s="200"/>
      <c r="AB134" s="200"/>
      <c r="AC134" s="201">
        <v>0</v>
      </c>
    </row>
    <row r="135" spans="1:29" s="193" customFormat="1" ht="13">
      <c r="A135" s="196" t="s">
        <v>165</v>
      </c>
      <c r="B135" s="297">
        <f>ROUND('Anx 2- 5th cp forecast'!B136,0)</f>
        <v>0</v>
      </c>
      <c r="C135" s="205">
        <f xml:space="preserve"> 'Anx 2- 5th cp forecast'!C$136</f>
        <v>0</v>
      </c>
      <c r="D135" s="205">
        <f xml:space="preserve"> 'Anx 2- 5th cp forecast'!D$136</f>
        <v>0</v>
      </c>
      <c r="E135" s="205">
        <f xml:space="preserve"> 'Anx 2- 5th cp forecast'!E$136</f>
        <v>0</v>
      </c>
      <c r="F135" s="297">
        <f>ROUND('Anx 2- 5th cp forecast'!F136,0)</f>
        <v>0</v>
      </c>
      <c r="G135" s="205">
        <f xml:space="preserve"> 'Anx 2- 5th cp forecast'!G$136</f>
        <v>0</v>
      </c>
      <c r="H135" s="205">
        <f xml:space="preserve"> 'Anx 2- 5th cp forecast'!H$136</f>
        <v>0</v>
      </c>
      <c r="I135" s="205">
        <f xml:space="preserve"> 'Anx 2- 5th cp forecast'!I$136</f>
        <v>0</v>
      </c>
      <c r="J135" s="297">
        <f>ROUND('Anx 2- 5th cp forecast'!J136,0)</f>
        <v>0</v>
      </c>
      <c r="K135" s="205">
        <f xml:space="preserve"> 'Anx 2- 5th cp forecast'!K$136</f>
        <v>0</v>
      </c>
      <c r="L135" s="205">
        <f xml:space="preserve"> 'Anx 2- 5th cp forecast'!L$136</f>
        <v>0</v>
      </c>
      <c r="M135" s="205">
        <f xml:space="preserve"> 'Anx 2- 5th cp forecast'!M$136</f>
        <v>0</v>
      </c>
      <c r="N135" s="297">
        <f>ROUND('Anx 2- 5th cp forecast'!N136,0)</f>
        <v>0</v>
      </c>
      <c r="O135" s="205">
        <f xml:space="preserve"> 'Anx 2- 5th cp forecast'!O$136</f>
        <v>0</v>
      </c>
      <c r="P135" s="205">
        <f xml:space="preserve"> 'Anx 2- 5th cp forecast'!P$136</f>
        <v>0</v>
      </c>
      <c r="Q135" s="205">
        <f xml:space="preserve"> 'Anx 2- 5th cp forecast'!Q$136</f>
        <v>0</v>
      </c>
      <c r="R135" s="297">
        <f>ROUND('Anx 2- 5th cp forecast'!R136,0)</f>
        <v>0</v>
      </c>
      <c r="S135" s="205">
        <f xml:space="preserve"> 'Anx 2- 5th cp forecast'!S$136</f>
        <v>0</v>
      </c>
      <c r="T135" s="205">
        <f xml:space="preserve"> 'Anx 2- 5th cp forecast'!T$136</f>
        <v>0</v>
      </c>
      <c r="U135" s="205">
        <f xml:space="preserve"> 'Anx 2- 5th cp forecast'!U$136</f>
        <v>0</v>
      </c>
      <c r="V135" s="297">
        <f>ROUND('Anx 2- 5th cp forecast'!V136,0)</f>
        <v>0</v>
      </c>
      <c r="W135" s="205">
        <f xml:space="preserve"> 'Anx 2- 5th cp forecast'!W$136</f>
        <v>0</v>
      </c>
      <c r="X135" s="205">
        <f xml:space="preserve"> 'Anx 2- 5th cp forecast'!X$136</f>
        <v>0</v>
      </c>
      <c r="Y135" s="195">
        <f xml:space="preserve"> 'Anx 2- 5th cp forecast'!Y$136</f>
        <v>0</v>
      </c>
      <c r="Z135" s="200"/>
      <c r="AA135" s="200"/>
      <c r="AB135" s="200"/>
      <c r="AC135" s="201">
        <v>0</v>
      </c>
    </row>
    <row r="136" spans="1:29" s="193" customFormat="1" ht="13">
      <c r="A136" s="196" t="s">
        <v>157</v>
      </c>
      <c r="B136" s="297">
        <f>ROUND('Anx 2- 5th cp forecast'!B137,0)</f>
        <v>0</v>
      </c>
      <c r="C136" s="205">
        <f xml:space="preserve"> 'Anx 2- 5th cp forecast'!C$137</f>
        <v>193.09217865713532</v>
      </c>
      <c r="D136" s="205">
        <f xml:space="preserve"> 'Anx 2- 5th cp forecast'!D$137</f>
        <v>0</v>
      </c>
      <c r="E136" s="205">
        <f xml:space="preserve"> 'Anx 2- 5th cp forecast'!E$137</f>
        <v>0</v>
      </c>
      <c r="F136" s="297">
        <f>ROUND('Anx 2- 5th cp forecast'!F137,0)</f>
        <v>0</v>
      </c>
      <c r="G136" s="205">
        <f xml:space="preserve"> 'Anx 2- 5th cp forecast'!G$137</f>
        <v>168.86197826104379</v>
      </c>
      <c r="H136" s="205">
        <f xml:space="preserve"> 'Anx 2- 5th cp forecast'!H$137</f>
        <v>0</v>
      </c>
      <c r="I136" s="205">
        <f xml:space="preserve"> 'Anx 2- 5th cp forecast'!I$137</f>
        <v>0</v>
      </c>
      <c r="J136" s="297">
        <f>ROUND('Anx 2- 5th cp forecast'!J137,0)</f>
        <v>0</v>
      </c>
      <c r="K136" s="205">
        <f xml:space="preserve"> 'Anx 2- 5th cp forecast'!K$137</f>
        <v>177.49805613627129</v>
      </c>
      <c r="L136" s="205">
        <f xml:space="preserve"> 'Anx 2- 5th cp forecast'!L$137</f>
        <v>0</v>
      </c>
      <c r="M136" s="205">
        <f xml:space="preserve"> 'Anx 2- 5th cp forecast'!M$137</f>
        <v>0</v>
      </c>
      <c r="N136" s="297">
        <f>ROUND('Anx 2- 5th cp forecast'!N137,0)</f>
        <v>0</v>
      </c>
      <c r="O136" s="205">
        <f xml:space="preserve"> 'Anx 2- 5th cp forecast'!O$137</f>
        <v>186.60143211103494</v>
      </c>
      <c r="P136" s="205">
        <f xml:space="preserve"> 'Anx 2- 5th cp forecast'!P$137</f>
        <v>0</v>
      </c>
      <c r="Q136" s="205">
        <f xml:space="preserve"> 'Anx 2- 5th cp forecast'!Q$137</f>
        <v>0</v>
      </c>
      <c r="R136" s="297">
        <f>ROUND('Anx 2- 5th cp forecast'!R137,0)</f>
        <v>0</v>
      </c>
      <c r="S136" s="205">
        <f xml:space="preserve"> 'Anx 2- 5th cp forecast'!S$137</f>
        <v>196.19884179593436</v>
      </c>
      <c r="T136" s="205">
        <f xml:space="preserve"> 'Anx 2- 5th cp forecast'!T$137</f>
        <v>0</v>
      </c>
      <c r="U136" s="205">
        <f xml:space="preserve"> 'Anx 2- 5th cp forecast'!U$137</f>
        <v>0</v>
      </c>
      <c r="V136" s="297">
        <f>ROUND('Anx 2- 5th cp forecast'!V137,0)</f>
        <v>0</v>
      </c>
      <c r="W136" s="205">
        <f xml:space="preserve"> 'Anx 2- 5th cp forecast'!W$137</f>
        <v>206.31863085931579</v>
      </c>
      <c r="X136" s="205">
        <f xml:space="preserve"> 'Anx 2- 5th cp forecast'!X$137</f>
        <v>0</v>
      </c>
      <c r="Y136" s="195">
        <f xml:space="preserve"> 'Anx 2- 5th cp forecast'!Y$137</f>
        <v>0</v>
      </c>
      <c r="Z136" s="200"/>
      <c r="AA136" s="200"/>
      <c r="AB136" s="200"/>
      <c r="AC136" s="201">
        <v>0</v>
      </c>
    </row>
    <row r="137" spans="1:29" s="193" customFormat="1" ht="13">
      <c r="A137" s="196" t="s">
        <v>158</v>
      </c>
      <c r="B137" s="297">
        <f>ROUND('Anx 2- 5th cp forecast'!B138,0)</f>
        <v>0</v>
      </c>
      <c r="C137" s="205">
        <f xml:space="preserve"> 'Anx 2- 5th cp forecast'!C$138</f>
        <v>126.13438528945942</v>
      </c>
      <c r="D137" s="205">
        <f xml:space="preserve"> 'Anx 2- 5th cp forecast'!D$138</f>
        <v>0</v>
      </c>
      <c r="E137" s="205">
        <f xml:space="preserve"> 'Anx 2- 5th cp forecast'!E$138</f>
        <v>0</v>
      </c>
      <c r="F137" s="297">
        <f>ROUND('Anx 2- 5th cp forecast'!F138,0)</f>
        <v>0</v>
      </c>
      <c r="G137" s="205">
        <f xml:space="preserve"> 'Anx 2- 5th cp forecast'!G$138</f>
        <v>110.30639342745715</v>
      </c>
      <c r="H137" s="205">
        <f xml:space="preserve"> 'Anx 2- 5th cp forecast'!H$138</f>
        <v>0</v>
      </c>
      <c r="I137" s="205">
        <f xml:space="preserve"> 'Anx 2- 5th cp forecast'!I$138</f>
        <v>0</v>
      </c>
      <c r="J137" s="297">
        <f>ROUND('Anx 2- 5th cp forecast'!J138,0)</f>
        <v>0</v>
      </c>
      <c r="K137" s="205">
        <f xml:space="preserve"> 'Anx 2- 5th cp forecast'!K$138</f>
        <v>115.94777352725889</v>
      </c>
      <c r="L137" s="205">
        <f xml:space="preserve"> 'Anx 2- 5th cp forecast'!L$138</f>
        <v>0</v>
      </c>
      <c r="M137" s="205">
        <f xml:space="preserve"> 'Anx 2- 5th cp forecast'!M$138</f>
        <v>0</v>
      </c>
      <c r="N137" s="297">
        <f>ROUND('Anx 2- 5th cp forecast'!N138,0)</f>
        <v>0</v>
      </c>
      <c r="O137" s="205">
        <f xml:space="preserve"> 'Anx 2- 5th cp forecast'!O$138</f>
        <v>121.89440865573053</v>
      </c>
      <c r="P137" s="205">
        <f xml:space="preserve"> 'Anx 2- 5th cp forecast'!P$138</f>
        <v>0</v>
      </c>
      <c r="Q137" s="205">
        <f xml:space="preserve"> 'Anx 2- 5th cp forecast'!Q$138</f>
        <v>0</v>
      </c>
      <c r="R137" s="297">
        <f>ROUND('Anx 2- 5th cp forecast'!R138,0)</f>
        <v>0</v>
      </c>
      <c r="S137" s="205">
        <f xml:space="preserve"> 'Anx 2- 5th cp forecast'!S$138</f>
        <v>128.16376342398055</v>
      </c>
      <c r="T137" s="205">
        <f xml:space="preserve"> 'Anx 2- 5th cp forecast'!T$138</f>
        <v>0</v>
      </c>
      <c r="U137" s="205">
        <f xml:space="preserve"> 'Anx 2- 5th cp forecast'!U$138</f>
        <v>0</v>
      </c>
      <c r="V137" s="297">
        <f>ROUND('Anx 2- 5th cp forecast'!V138,0)</f>
        <v>0</v>
      </c>
      <c r="W137" s="205">
        <f xml:space="preserve"> 'Anx 2- 5th cp forecast'!W$138</f>
        <v>134.77435418765486</v>
      </c>
      <c r="X137" s="205">
        <f xml:space="preserve"> 'Anx 2- 5th cp forecast'!X$138</f>
        <v>0</v>
      </c>
      <c r="Y137" s="195">
        <f xml:space="preserve"> 'Anx 2- 5th cp forecast'!Y$138</f>
        <v>0</v>
      </c>
      <c r="Z137" s="200"/>
      <c r="AA137" s="200"/>
      <c r="AB137" s="200"/>
      <c r="AC137" s="201">
        <v>0</v>
      </c>
    </row>
    <row r="138" spans="1:29" s="193" customFormat="1" ht="13">
      <c r="A138" s="196" t="s">
        <v>159</v>
      </c>
      <c r="B138" s="297">
        <f>ROUND('Anx 2- 5th cp forecast'!B139,0)</f>
        <v>0</v>
      </c>
      <c r="C138" s="205">
        <f xml:space="preserve"> 'Anx 2- 5th cp forecast'!C$139</f>
        <v>363.77219308638587</v>
      </c>
      <c r="D138" s="205">
        <f xml:space="preserve"> 'Anx 2- 5th cp forecast'!D$139</f>
        <v>0</v>
      </c>
      <c r="E138" s="205">
        <f xml:space="preserve"> 'Anx 2- 5th cp forecast'!E$139</f>
        <v>0</v>
      </c>
      <c r="F138" s="297">
        <f>ROUND('Anx 2- 5th cp forecast'!F139,0)</f>
        <v>0</v>
      </c>
      <c r="G138" s="205">
        <f xml:space="preserve"> 'Anx 2- 5th cp forecast'!G$139</f>
        <v>318.12418601376419</v>
      </c>
      <c r="H138" s="205">
        <f xml:space="preserve"> 'Anx 2- 5th cp forecast'!H$139</f>
        <v>0</v>
      </c>
      <c r="I138" s="205">
        <f xml:space="preserve"> 'Anx 2- 5th cp forecast'!I$139</f>
        <v>0</v>
      </c>
      <c r="J138" s="297">
        <f>ROUND('Anx 2- 5th cp forecast'!J139,0)</f>
        <v>0</v>
      </c>
      <c r="K138" s="205">
        <f xml:space="preserve"> 'Anx 2- 5th cp forecast'!K$139</f>
        <v>334.39395421558584</v>
      </c>
      <c r="L138" s="205">
        <f xml:space="preserve"> 'Anx 2- 5th cp forecast'!L$139</f>
        <v>0</v>
      </c>
      <c r="M138" s="205">
        <f xml:space="preserve"> 'Anx 2- 5th cp forecast'!M$139</f>
        <v>0</v>
      </c>
      <c r="N138" s="297">
        <f>ROUND('Anx 2- 5th cp forecast'!N139,0)</f>
        <v>0</v>
      </c>
      <c r="O138" s="205">
        <f xml:space="preserve"> 'Anx 2- 5th cp forecast'!O$139</f>
        <v>351.54407943484631</v>
      </c>
      <c r="P138" s="205">
        <f xml:space="preserve"> 'Anx 2- 5th cp forecast'!P$139</f>
        <v>0</v>
      </c>
      <c r="Q138" s="205">
        <f xml:space="preserve"> 'Anx 2- 5th cp forecast'!Q$139</f>
        <v>0</v>
      </c>
      <c r="R138" s="297">
        <f>ROUND('Anx 2- 5th cp forecast'!R139,0)</f>
        <v>0</v>
      </c>
      <c r="S138" s="205">
        <f xml:space="preserve"> 'Anx 2- 5th cp forecast'!S$139</f>
        <v>369.62492969664623</v>
      </c>
      <c r="T138" s="205">
        <f xml:space="preserve"> 'Anx 2- 5th cp forecast'!T$139</f>
        <v>0</v>
      </c>
      <c r="U138" s="205">
        <f xml:space="preserve"> 'Anx 2- 5th cp forecast'!U$139</f>
        <v>0</v>
      </c>
      <c r="V138" s="297">
        <f>ROUND('Anx 2- 5th cp forecast'!V139,0)</f>
        <v>0</v>
      </c>
      <c r="W138" s="205">
        <f xml:space="preserve"> 'Anx 2- 5th cp forecast'!W$139</f>
        <v>388.68990626255157</v>
      </c>
      <c r="X138" s="205">
        <f xml:space="preserve"> 'Anx 2- 5th cp forecast'!X$139</f>
        <v>0</v>
      </c>
      <c r="Y138" s="195">
        <f xml:space="preserve"> 'Anx 2- 5th cp forecast'!Y$139</f>
        <v>0</v>
      </c>
      <c r="Z138" s="200"/>
      <c r="AA138" s="200"/>
      <c r="AB138" s="200"/>
      <c r="AC138" s="201">
        <v>0</v>
      </c>
    </row>
    <row r="139" spans="1:29" s="225" customFormat="1" ht="13">
      <c r="A139" s="252" t="s">
        <v>53</v>
      </c>
      <c r="B139" s="298">
        <f>ROUND('Anx 2- 5th cp forecast'!B140,0)</f>
        <v>0</v>
      </c>
      <c r="C139" s="265">
        <f xml:space="preserve"> 'Anx 2- 5th cp forecast'!C$140</f>
        <v>0</v>
      </c>
      <c r="D139" s="265">
        <f xml:space="preserve"> 'Anx 2- 5th cp forecast'!D$140</f>
        <v>0</v>
      </c>
      <c r="E139" s="215">
        <f xml:space="preserve"> 'Anx 2- 5th cp forecast'!E$140</f>
        <v>0</v>
      </c>
      <c r="F139" s="311">
        <f>ROUND('Anx 2- 5th cp forecast'!F140,0)</f>
        <v>0</v>
      </c>
      <c r="G139" s="215">
        <f xml:space="preserve"> 'Anx 2- 5th cp forecast'!G$140</f>
        <v>0</v>
      </c>
      <c r="H139" s="215">
        <f xml:space="preserve"> 'Anx 2- 5th cp forecast'!H$140</f>
        <v>0</v>
      </c>
      <c r="I139" s="215">
        <f xml:space="preserve"> 'Anx 2- 5th cp forecast'!I$140</f>
        <v>0</v>
      </c>
      <c r="J139" s="311">
        <f>ROUND('Anx 2- 5th cp forecast'!J140,0)</f>
        <v>0</v>
      </c>
      <c r="K139" s="215">
        <f xml:space="preserve"> 'Anx 2- 5th cp forecast'!K$140</f>
        <v>0</v>
      </c>
      <c r="L139" s="215">
        <f xml:space="preserve"> 'Anx 2- 5th cp forecast'!L$140</f>
        <v>0</v>
      </c>
      <c r="M139" s="215">
        <f xml:space="preserve"> 'Anx 2- 5th cp forecast'!M$140</f>
        <v>0</v>
      </c>
      <c r="N139" s="311">
        <f>ROUND('Anx 2- 5th cp forecast'!N140,0)</f>
        <v>0</v>
      </c>
      <c r="O139" s="215">
        <f xml:space="preserve"> 'Anx 2- 5th cp forecast'!O$140</f>
        <v>0</v>
      </c>
      <c r="P139" s="215">
        <f xml:space="preserve"> 'Anx 2- 5th cp forecast'!P$140</f>
        <v>0</v>
      </c>
      <c r="Q139" s="215">
        <f xml:space="preserve"> 'Anx 2- 5th cp forecast'!Q$140</f>
        <v>0</v>
      </c>
      <c r="R139" s="311">
        <f>ROUND('Anx 2- 5th cp forecast'!R140,0)</f>
        <v>0</v>
      </c>
      <c r="S139" s="215">
        <f xml:space="preserve"> 'Anx 2- 5th cp forecast'!S$140</f>
        <v>0</v>
      </c>
      <c r="T139" s="215">
        <f xml:space="preserve"> 'Anx 2- 5th cp forecast'!T$140</f>
        <v>0</v>
      </c>
      <c r="U139" s="215">
        <f xml:space="preserve"> 'Anx 2- 5th cp forecast'!U$140</f>
        <v>0</v>
      </c>
      <c r="V139" s="311">
        <f>ROUND('Anx 2- 5th cp forecast'!V140,0)</f>
        <v>0</v>
      </c>
      <c r="W139" s="215">
        <f xml:space="preserve"> 'Anx 2- 5th cp forecast'!W$140</f>
        <v>0</v>
      </c>
      <c r="X139" s="215">
        <f xml:space="preserve"> 'Anx 2- 5th cp forecast'!X$140</f>
        <v>0</v>
      </c>
      <c r="Y139" s="220">
        <f xml:space="preserve"> 'Anx 2- 5th cp forecast'!Y$140</f>
        <v>0</v>
      </c>
      <c r="Z139" s="188"/>
      <c r="AA139" s="188"/>
      <c r="AB139" s="188"/>
      <c r="AC139" s="188"/>
    </row>
    <row r="140" spans="1:29" s="225" customFormat="1" ht="13">
      <c r="A140" s="252" t="s">
        <v>54</v>
      </c>
      <c r="B140" s="298">
        <f>ROUND('Anx 2- 5th cp forecast'!B141,0)</f>
        <v>7</v>
      </c>
      <c r="C140" s="265">
        <f xml:space="preserve"> 'Anx 2- 5th cp forecast'!C$141</f>
        <v>5.6377617071999993</v>
      </c>
      <c r="D140" s="265">
        <f xml:space="preserve"> 'Anx 2- 5th cp forecast'!D$141</f>
        <v>17.850000000000001</v>
      </c>
      <c r="E140" s="215">
        <f xml:space="preserve"> 'Anx 2- 5th cp forecast'!E$141</f>
        <v>0</v>
      </c>
      <c r="F140" s="311">
        <f>ROUND('Anx 2- 5th cp forecast'!F141,0)</f>
        <v>7</v>
      </c>
      <c r="G140" s="215">
        <f xml:space="preserve"> 'Anx 2- 5th cp forecast'!G$141</f>
        <v>5.7505169413440003</v>
      </c>
      <c r="H140" s="215">
        <f xml:space="preserve"> 'Anx 2- 5th cp forecast'!H$141</f>
        <v>17.850000000000001</v>
      </c>
      <c r="I140" s="215">
        <f xml:space="preserve"> 'Anx 2- 5th cp forecast'!I$141</f>
        <v>0</v>
      </c>
      <c r="J140" s="311">
        <f>ROUND('Anx 2- 5th cp forecast'!J141,0)</f>
        <v>7</v>
      </c>
      <c r="K140" s="215">
        <f xml:space="preserve"> 'Anx 2- 5th cp forecast'!K$141</f>
        <v>5.8655272801708795</v>
      </c>
      <c r="L140" s="215">
        <f xml:space="preserve"> 'Anx 2- 5th cp forecast'!L$141</f>
        <v>17.850000000000001</v>
      </c>
      <c r="M140" s="215">
        <f xml:space="preserve"> 'Anx 2- 5th cp forecast'!M$141</f>
        <v>0</v>
      </c>
      <c r="N140" s="311">
        <f>ROUND('Anx 2- 5th cp forecast'!N141,0)</f>
        <v>7</v>
      </c>
      <c r="O140" s="215">
        <f xml:space="preserve"> 'Anx 2- 5th cp forecast'!O$141</f>
        <v>5.9828378257742969</v>
      </c>
      <c r="P140" s="215">
        <f xml:space="preserve"> 'Anx 2- 5th cp forecast'!P$141</f>
        <v>17.850000000000001</v>
      </c>
      <c r="Q140" s="215">
        <f xml:space="preserve"> 'Anx 2- 5th cp forecast'!Q$141</f>
        <v>0</v>
      </c>
      <c r="R140" s="311">
        <f>ROUND('Anx 2- 5th cp forecast'!R141,0)</f>
        <v>7</v>
      </c>
      <c r="S140" s="215">
        <f xml:space="preserve"> 'Anx 2- 5th cp forecast'!S$141</f>
        <v>6.1024945822897836</v>
      </c>
      <c r="T140" s="215">
        <f xml:space="preserve"> 'Anx 2- 5th cp forecast'!T$141</f>
        <v>17.850000000000001</v>
      </c>
      <c r="U140" s="215">
        <f xml:space="preserve"> 'Anx 2- 5th cp forecast'!U$141</f>
        <v>0</v>
      </c>
      <c r="V140" s="311">
        <f>ROUND('Anx 2- 5th cp forecast'!V141,0)</f>
        <v>7</v>
      </c>
      <c r="W140" s="215">
        <f xml:space="preserve"> 'Anx 2- 5th cp forecast'!W$141</f>
        <v>6.2245444739355786</v>
      </c>
      <c r="X140" s="215">
        <f xml:space="preserve"> 'Anx 2- 5th cp forecast'!X$141</f>
        <v>17.850000000000001</v>
      </c>
      <c r="Y140" s="220">
        <f xml:space="preserve"> 'Anx 2- 5th cp forecast'!Y$141</f>
        <v>0</v>
      </c>
      <c r="Z140" s="188"/>
      <c r="AA140" s="188"/>
      <c r="AB140" s="188"/>
      <c r="AC140" s="188"/>
    </row>
    <row r="141" spans="1:29" customFormat="1">
      <c r="A141" s="196" t="s">
        <v>156</v>
      </c>
      <c r="B141" s="297">
        <f>ROUND('Anx 2- 5th cp forecast'!B142,0)</f>
        <v>0</v>
      </c>
      <c r="C141" s="205">
        <f xml:space="preserve"> 'Anx 2- 5th cp forecast'!C$142</f>
        <v>1.6779192805161331</v>
      </c>
      <c r="D141" s="205">
        <f xml:space="preserve"> 'Anx 2- 5th cp forecast'!D$142</f>
        <v>0</v>
      </c>
      <c r="E141" s="205">
        <f xml:space="preserve"> 'Anx 2- 5th cp forecast'!E$142</f>
        <v>0</v>
      </c>
      <c r="F141" s="297">
        <f>ROUND('Anx 2- 5th cp forecast'!F142,0)</f>
        <v>0</v>
      </c>
      <c r="G141" s="205">
        <f xml:space="preserve"> 'Anx 2- 5th cp forecast'!G$142</f>
        <v>1.7114776661264559</v>
      </c>
      <c r="H141" s="205">
        <f xml:space="preserve"> 'Anx 2- 5th cp forecast'!H$142</f>
        <v>0</v>
      </c>
      <c r="I141" s="205">
        <f xml:space="preserve"> 'Anx 2- 5th cp forecast'!I$142</f>
        <v>0</v>
      </c>
      <c r="J141" s="297">
        <f>ROUND('Anx 2- 5th cp forecast'!J142,0)</f>
        <v>0</v>
      </c>
      <c r="K141" s="205">
        <f xml:space="preserve"> 'Anx 2- 5th cp forecast'!K$142</f>
        <v>1.7457072194489849</v>
      </c>
      <c r="L141" s="205">
        <f xml:space="preserve"> 'Anx 2- 5th cp forecast'!L$142</f>
        <v>0</v>
      </c>
      <c r="M141" s="205">
        <f xml:space="preserve"> 'Anx 2- 5th cp forecast'!M$142</f>
        <v>0</v>
      </c>
      <c r="N141" s="297">
        <f>ROUND('Anx 2- 5th cp forecast'!N142,0)</f>
        <v>0</v>
      </c>
      <c r="O141" s="205">
        <f xml:space="preserve"> 'Anx 2- 5th cp forecast'!O$142</f>
        <v>1.7806213638379647</v>
      </c>
      <c r="P141" s="205">
        <f xml:space="preserve"> 'Anx 2- 5th cp forecast'!P$142</f>
        <v>0</v>
      </c>
      <c r="Q141" s="205">
        <f xml:space="preserve"> 'Anx 2- 5th cp forecast'!Q$142</f>
        <v>0</v>
      </c>
      <c r="R141" s="297">
        <f>ROUND('Anx 2- 5th cp forecast'!R142,0)</f>
        <v>0</v>
      </c>
      <c r="S141" s="205">
        <f xml:space="preserve"> 'Anx 2- 5th cp forecast'!S$142</f>
        <v>1.8162337911147242</v>
      </c>
      <c r="T141" s="205">
        <f xml:space="preserve"> 'Anx 2- 5th cp forecast'!T$142</f>
        <v>0</v>
      </c>
      <c r="U141" s="205">
        <f xml:space="preserve"> 'Anx 2- 5th cp forecast'!U$142</f>
        <v>0</v>
      </c>
      <c r="V141" s="297">
        <f>ROUND('Anx 2- 5th cp forecast'!V142,0)</f>
        <v>0</v>
      </c>
      <c r="W141" s="205">
        <f xml:space="preserve"> 'Anx 2- 5th cp forecast'!W$142</f>
        <v>1.8525584669370183</v>
      </c>
      <c r="X141" s="205">
        <f xml:space="preserve"> 'Anx 2- 5th cp forecast'!X$142</f>
        <v>0</v>
      </c>
      <c r="Y141" s="190">
        <f xml:space="preserve"> 'Anx 2- 5th cp forecast'!Y$142</f>
        <v>0</v>
      </c>
      <c r="Z141" s="135"/>
      <c r="AA141" s="135"/>
      <c r="AB141" s="135"/>
      <c r="AC141" s="135">
        <v>0</v>
      </c>
    </row>
    <row r="142" spans="1:29" customFormat="1">
      <c r="A142" s="196" t="s">
        <v>157</v>
      </c>
      <c r="B142" s="297">
        <f>ROUND('Anx 2- 5th cp forecast'!B143,0)</f>
        <v>0</v>
      </c>
      <c r="C142" s="205">
        <f xml:space="preserve"> 'Anx 2- 5th cp forecast'!C$143</f>
        <v>0.99917152857664882</v>
      </c>
      <c r="D142" s="205">
        <f xml:space="preserve"> 'Anx 2- 5th cp forecast'!D$143</f>
        <v>0</v>
      </c>
      <c r="E142" s="205">
        <f xml:space="preserve"> 'Anx 2- 5th cp forecast'!E$143</f>
        <v>0</v>
      </c>
      <c r="F142" s="297">
        <f>ROUND('Anx 2- 5th cp forecast'!F143,0)</f>
        <v>0</v>
      </c>
      <c r="G142" s="205">
        <f xml:space="preserve"> 'Anx 2- 5th cp forecast'!G$143</f>
        <v>1.0191549591481819</v>
      </c>
      <c r="H142" s="205">
        <f xml:space="preserve"> 'Anx 2- 5th cp forecast'!H$143</f>
        <v>0</v>
      </c>
      <c r="I142" s="205">
        <f xml:space="preserve"> 'Anx 2- 5th cp forecast'!I$143</f>
        <v>0</v>
      </c>
      <c r="J142" s="297">
        <f>ROUND('Anx 2- 5th cp forecast'!J143,0)</f>
        <v>0</v>
      </c>
      <c r="K142" s="205">
        <f xml:space="preserve"> 'Anx 2- 5th cp forecast'!K$143</f>
        <v>1.0395380583311453</v>
      </c>
      <c r="L142" s="205">
        <f xml:space="preserve"> 'Anx 2- 5th cp forecast'!L$143</f>
        <v>0</v>
      </c>
      <c r="M142" s="205">
        <f xml:space="preserve"> 'Anx 2- 5th cp forecast'!M$143</f>
        <v>0</v>
      </c>
      <c r="N142" s="297">
        <f>ROUND('Anx 2- 5th cp forecast'!N143,0)</f>
        <v>0</v>
      </c>
      <c r="O142" s="205">
        <f xml:space="preserve"> 'Anx 2- 5th cp forecast'!O$143</f>
        <v>1.0603288194977682</v>
      </c>
      <c r="P142" s="205">
        <f xml:space="preserve"> 'Anx 2- 5th cp forecast'!P$143</f>
        <v>0</v>
      </c>
      <c r="Q142" s="205">
        <f xml:space="preserve"> 'Anx 2- 5th cp forecast'!Q$143</f>
        <v>0</v>
      </c>
      <c r="R142" s="297">
        <f>ROUND('Anx 2- 5th cp forecast'!R143,0)</f>
        <v>0</v>
      </c>
      <c r="S142" s="205">
        <f xml:space="preserve"> 'Anx 2- 5th cp forecast'!S$143</f>
        <v>1.0815353958877238</v>
      </c>
      <c r="T142" s="205">
        <f xml:space="preserve"> 'Anx 2- 5th cp forecast'!T$143</f>
        <v>0</v>
      </c>
      <c r="U142" s="205">
        <f xml:space="preserve"> 'Anx 2- 5th cp forecast'!U$143</f>
        <v>0</v>
      </c>
      <c r="V142" s="297">
        <f>ROUND('Anx 2- 5th cp forecast'!V143,0)</f>
        <v>0</v>
      </c>
      <c r="W142" s="205">
        <f xml:space="preserve"> 'Anx 2- 5th cp forecast'!W$143</f>
        <v>1.1031661038054781</v>
      </c>
      <c r="X142" s="205">
        <f xml:space="preserve"> 'Anx 2- 5th cp forecast'!X$143</f>
        <v>0</v>
      </c>
      <c r="Y142" s="190">
        <f xml:space="preserve"> 'Anx 2- 5th cp forecast'!Y$143</f>
        <v>0</v>
      </c>
      <c r="Z142" s="135"/>
      <c r="AA142" s="135"/>
      <c r="AB142" s="135"/>
      <c r="AC142" s="135">
        <v>0</v>
      </c>
    </row>
    <row r="143" spans="1:29" customFormat="1">
      <c r="A143" s="196" t="s">
        <v>158</v>
      </c>
      <c r="B143" s="297">
        <f>ROUND('Anx 2- 5th cp forecast'!B144,0)</f>
        <v>0</v>
      </c>
      <c r="C143" s="205">
        <f xml:space="preserve"> 'Anx 2- 5th cp forecast'!C$144</f>
        <v>0.66928632549102496</v>
      </c>
      <c r="D143" s="205">
        <f xml:space="preserve"> 'Anx 2- 5th cp forecast'!D$144</f>
        <v>0</v>
      </c>
      <c r="E143" s="205">
        <f xml:space="preserve"> 'Anx 2- 5th cp forecast'!E$144</f>
        <v>0</v>
      </c>
      <c r="F143" s="297">
        <f>ROUND('Anx 2- 5th cp forecast'!F144,0)</f>
        <v>0</v>
      </c>
      <c r="G143" s="205">
        <f xml:space="preserve"> 'Anx 2- 5th cp forecast'!G$144</f>
        <v>0.68267205200084558</v>
      </c>
      <c r="H143" s="205">
        <f xml:space="preserve"> 'Anx 2- 5th cp forecast'!H$144</f>
        <v>0</v>
      </c>
      <c r="I143" s="205">
        <f xml:space="preserve"> 'Anx 2- 5th cp forecast'!I$144</f>
        <v>0</v>
      </c>
      <c r="J143" s="297">
        <f>ROUND('Anx 2- 5th cp forecast'!J144,0)</f>
        <v>0</v>
      </c>
      <c r="K143" s="205">
        <f xml:space="preserve"> 'Anx 2- 5th cp forecast'!K$144</f>
        <v>0.69632549304086233</v>
      </c>
      <c r="L143" s="205">
        <f xml:space="preserve"> 'Anx 2- 5th cp forecast'!L$144</f>
        <v>0</v>
      </c>
      <c r="M143" s="205">
        <f xml:space="preserve"> 'Anx 2- 5th cp forecast'!M$144</f>
        <v>0</v>
      </c>
      <c r="N143" s="297">
        <f>ROUND('Anx 2- 5th cp forecast'!N144,0)</f>
        <v>0</v>
      </c>
      <c r="O143" s="205">
        <f xml:space="preserve"> 'Anx 2- 5th cp forecast'!O$144</f>
        <v>0.71025200290167956</v>
      </c>
      <c r="P143" s="205">
        <f xml:space="preserve"> 'Anx 2- 5th cp forecast'!P$144</f>
        <v>0</v>
      </c>
      <c r="Q143" s="205">
        <f xml:space="preserve"> 'Anx 2- 5th cp forecast'!Q$144</f>
        <v>0</v>
      </c>
      <c r="R143" s="297">
        <f>ROUND('Anx 2- 5th cp forecast'!R144,0)</f>
        <v>0</v>
      </c>
      <c r="S143" s="205">
        <f xml:space="preserve"> 'Anx 2- 5th cp forecast'!S$144</f>
        <v>0.72445704295971325</v>
      </c>
      <c r="T143" s="205">
        <f xml:space="preserve"> 'Anx 2- 5th cp forecast'!T$144</f>
        <v>0</v>
      </c>
      <c r="U143" s="205">
        <f xml:space="preserve"> 'Anx 2- 5th cp forecast'!U$144</f>
        <v>0</v>
      </c>
      <c r="V143" s="297">
        <f>ROUND('Anx 2- 5th cp forecast'!V144,0)</f>
        <v>0</v>
      </c>
      <c r="W143" s="205">
        <f xml:space="preserve"> 'Anx 2- 5th cp forecast'!W$144</f>
        <v>0.73894618381890742</v>
      </c>
      <c r="X143" s="205">
        <f xml:space="preserve"> 'Anx 2- 5th cp forecast'!X$144</f>
        <v>0</v>
      </c>
      <c r="Y143" s="190">
        <f xml:space="preserve"> 'Anx 2- 5th cp forecast'!Y$144</f>
        <v>0</v>
      </c>
      <c r="Z143" s="135"/>
      <c r="AA143" s="135"/>
      <c r="AB143" s="135"/>
      <c r="AC143" s="135">
        <v>0</v>
      </c>
    </row>
    <row r="144" spans="1:29" customFormat="1">
      <c r="A144" s="196" t="s">
        <v>159</v>
      </c>
      <c r="B144" s="297">
        <f>ROUND('Anx 2- 5th cp forecast'!B145,0)</f>
        <v>0</v>
      </c>
      <c r="C144" s="205">
        <f xml:space="preserve"> 'Anx 2- 5th cp forecast'!C$145</f>
        <v>2.2913845726161925</v>
      </c>
      <c r="D144" s="205">
        <f xml:space="preserve"> 'Anx 2- 5th cp forecast'!D$145</f>
        <v>0</v>
      </c>
      <c r="E144" s="205">
        <f xml:space="preserve"> 'Anx 2- 5th cp forecast'!E$145</f>
        <v>0</v>
      </c>
      <c r="F144" s="297">
        <f>ROUND('Anx 2- 5th cp forecast'!F145,0)</f>
        <v>0</v>
      </c>
      <c r="G144" s="205">
        <f xml:space="preserve"> 'Anx 2- 5th cp forecast'!G$145</f>
        <v>2.3372122640685169</v>
      </c>
      <c r="H144" s="205">
        <f xml:space="preserve"> 'Anx 2- 5th cp forecast'!H$145</f>
        <v>0</v>
      </c>
      <c r="I144" s="205">
        <f xml:space="preserve"> 'Anx 2- 5th cp forecast'!I$145</f>
        <v>0</v>
      </c>
      <c r="J144" s="297">
        <f>ROUND('Anx 2- 5th cp forecast'!J145,0)</f>
        <v>0</v>
      </c>
      <c r="K144" s="205">
        <f xml:space="preserve"> 'Anx 2- 5th cp forecast'!K$145</f>
        <v>2.3839565093498867</v>
      </c>
      <c r="L144" s="205">
        <f xml:space="preserve"> 'Anx 2- 5th cp forecast'!L$145</f>
        <v>0</v>
      </c>
      <c r="M144" s="205">
        <f xml:space="preserve"> 'Anx 2- 5th cp forecast'!M$145</f>
        <v>0</v>
      </c>
      <c r="N144" s="297">
        <f>ROUND('Anx 2- 5th cp forecast'!N145,0)</f>
        <v>0</v>
      </c>
      <c r="O144" s="205">
        <f xml:space="preserve"> 'Anx 2- 5th cp forecast'!O$145</f>
        <v>2.4316356395368843</v>
      </c>
      <c r="P144" s="205">
        <f xml:space="preserve"> 'Anx 2- 5th cp forecast'!P$145</f>
        <v>0</v>
      </c>
      <c r="Q144" s="205">
        <f xml:space="preserve"> 'Anx 2- 5th cp forecast'!Q$145</f>
        <v>0</v>
      </c>
      <c r="R144" s="297">
        <f>ROUND('Anx 2- 5th cp forecast'!R145,0)</f>
        <v>0</v>
      </c>
      <c r="S144" s="205">
        <f xml:space="preserve"> 'Anx 2- 5th cp forecast'!S$145</f>
        <v>2.4802683523276223</v>
      </c>
      <c r="T144" s="205">
        <f xml:space="preserve"> 'Anx 2- 5th cp forecast'!T$145</f>
        <v>0</v>
      </c>
      <c r="U144" s="205">
        <f xml:space="preserve"> 'Anx 2- 5th cp forecast'!U$145</f>
        <v>0</v>
      </c>
      <c r="V144" s="297">
        <f>ROUND('Anx 2- 5th cp forecast'!V145,0)</f>
        <v>0</v>
      </c>
      <c r="W144" s="205">
        <f xml:space="preserve"> 'Anx 2- 5th cp forecast'!W$145</f>
        <v>2.5298737193741747</v>
      </c>
      <c r="X144" s="205">
        <f xml:space="preserve"> 'Anx 2- 5th cp forecast'!X$145</f>
        <v>0</v>
      </c>
      <c r="Y144" s="190">
        <f xml:space="preserve"> 'Anx 2- 5th cp forecast'!Y$145</f>
        <v>0</v>
      </c>
      <c r="Z144" s="135"/>
      <c r="AA144" s="135"/>
      <c r="AB144" s="135"/>
      <c r="AC144" s="135">
        <v>0</v>
      </c>
    </row>
    <row r="145" spans="1:29" s="225" customFormat="1" ht="13">
      <c r="A145" s="252" t="s">
        <v>35</v>
      </c>
      <c r="B145" s="298">
        <f>ROUND('Anx 2- 5th cp forecast'!B146,0)</f>
        <v>0</v>
      </c>
      <c r="C145" s="265">
        <f xml:space="preserve"> 'Anx 2- 5th cp forecast'!C$146</f>
        <v>0</v>
      </c>
      <c r="D145" s="265">
        <f xml:space="preserve"> 'Anx 2- 5th cp forecast'!D$146</f>
        <v>0</v>
      </c>
      <c r="E145" s="215">
        <f xml:space="preserve"> 'Anx 2- 5th cp forecast'!E$146</f>
        <v>0</v>
      </c>
      <c r="F145" s="311">
        <f>ROUND('Anx 2- 5th cp forecast'!F146,0)</f>
        <v>0</v>
      </c>
      <c r="G145" s="215">
        <f xml:space="preserve"> 'Anx 2- 5th cp forecast'!G$146</f>
        <v>0</v>
      </c>
      <c r="H145" s="215">
        <f xml:space="preserve"> 'Anx 2- 5th cp forecast'!H$146</f>
        <v>0</v>
      </c>
      <c r="I145" s="215">
        <f xml:space="preserve"> 'Anx 2- 5th cp forecast'!I$146</f>
        <v>0</v>
      </c>
      <c r="J145" s="311">
        <f>ROUND('Anx 2- 5th cp forecast'!J146,0)</f>
        <v>0</v>
      </c>
      <c r="K145" s="215">
        <f xml:space="preserve"> 'Anx 2- 5th cp forecast'!K$146</f>
        <v>0</v>
      </c>
      <c r="L145" s="215">
        <f xml:space="preserve"> 'Anx 2- 5th cp forecast'!L$146</f>
        <v>0</v>
      </c>
      <c r="M145" s="215">
        <f xml:space="preserve"> 'Anx 2- 5th cp forecast'!M$146</f>
        <v>0</v>
      </c>
      <c r="N145" s="311">
        <f>ROUND('Anx 2- 5th cp forecast'!N146,0)</f>
        <v>0</v>
      </c>
      <c r="O145" s="215">
        <f xml:space="preserve"> 'Anx 2- 5th cp forecast'!O$146</f>
        <v>0</v>
      </c>
      <c r="P145" s="215">
        <f xml:space="preserve"> 'Anx 2- 5th cp forecast'!P$146</f>
        <v>0</v>
      </c>
      <c r="Q145" s="215">
        <f xml:space="preserve"> 'Anx 2- 5th cp forecast'!Q$146</f>
        <v>0</v>
      </c>
      <c r="R145" s="311">
        <f>ROUND('Anx 2- 5th cp forecast'!R146,0)</f>
        <v>0</v>
      </c>
      <c r="S145" s="215">
        <f xml:space="preserve"> 'Anx 2- 5th cp forecast'!S$146</f>
        <v>0</v>
      </c>
      <c r="T145" s="215">
        <f xml:space="preserve"> 'Anx 2- 5th cp forecast'!T$146</f>
        <v>0</v>
      </c>
      <c r="U145" s="215">
        <f xml:space="preserve"> 'Anx 2- 5th cp forecast'!U$146</f>
        <v>0</v>
      </c>
      <c r="V145" s="311">
        <f>ROUND('Anx 2- 5th cp forecast'!V146,0)</f>
        <v>0</v>
      </c>
      <c r="W145" s="215">
        <f xml:space="preserve"> 'Anx 2- 5th cp forecast'!W$146</f>
        <v>0</v>
      </c>
      <c r="X145" s="215">
        <f xml:space="preserve"> 'Anx 2- 5th cp forecast'!X$146</f>
        <v>0</v>
      </c>
      <c r="Y145" s="220">
        <f xml:space="preserve"> 'Anx 2- 5th cp forecast'!Y$146</f>
        <v>0</v>
      </c>
      <c r="Z145" s="188"/>
      <c r="AA145" s="188"/>
      <c r="AB145" s="188"/>
      <c r="AC145" s="188"/>
    </row>
    <row r="146" spans="1:29" customFormat="1">
      <c r="A146" s="196" t="s">
        <v>156</v>
      </c>
      <c r="B146" s="297">
        <f>ROUND('Anx 2- 5th cp forecast'!B147,0)</f>
        <v>0</v>
      </c>
      <c r="C146" s="205">
        <f xml:space="preserve"> 'Anx 2- 5th cp forecast'!C$147</f>
        <v>0</v>
      </c>
      <c r="D146" s="205">
        <f xml:space="preserve"> 'Anx 2- 5th cp forecast'!D$147</f>
        <v>0</v>
      </c>
      <c r="E146" s="205">
        <f xml:space="preserve"> 'Anx 2- 5th cp forecast'!E$147</f>
        <v>0</v>
      </c>
      <c r="F146" s="297">
        <f>ROUND('Anx 2- 5th cp forecast'!F147,0)</f>
        <v>0</v>
      </c>
      <c r="G146" s="205">
        <f xml:space="preserve"> 'Anx 2- 5th cp forecast'!G$147</f>
        <v>0</v>
      </c>
      <c r="H146" s="205">
        <f xml:space="preserve"> 'Anx 2- 5th cp forecast'!H$147</f>
        <v>0</v>
      </c>
      <c r="I146" s="205">
        <f xml:space="preserve"> 'Anx 2- 5th cp forecast'!I$147</f>
        <v>0</v>
      </c>
      <c r="J146" s="297">
        <f>ROUND('Anx 2- 5th cp forecast'!J147,0)</f>
        <v>0</v>
      </c>
      <c r="K146" s="205">
        <f xml:space="preserve"> 'Anx 2- 5th cp forecast'!K$147</f>
        <v>0</v>
      </c>
      <c r="L146" s="205">
        <f xml:space="preserve"> 'Anx 2- 5th cp forecast'!L$147</f>
        <v>0</v>
      </c>
      <c r="M146" s="205">
        <f xml:space="preserve"> 'Anx 2- 5th cp forecast'!M$147</f>
        <v>0</v>
      </c>
      <c r="N146" s="297">
        <f>ROUND('Anx 2- 5th cp forecast'!N147,0)</f>
        <v>0</v>
      </c>
      <c r="O146" s="205">
        <f xml:space="preserve"> 'Anx 2- 5th cp forecast'!O$147</f>
        <v>0</v>
      </c>
      <c r="P146" s="205">
        <f xml:space="preserve"> 'Anx 2- 5th cp forecast'!P$147</f>
        <v>0</v>
      </c>
      <c r="Q146" s="205">
        <f xml:space="preserve"> 'Anx 2- 5th cp forecast'!Q$147</f>
        <v>0</v>
      </c>
      <c r="R146" s="297">
        <f>ROUND('Anx 2- 5th cp forecast'!R147,0)</f>
        <v>0</v>
      </c>
      <c r="S146" s="205">
        <f xml:space="preserve"> 'Anx 2- 5th cp forecast'!S$147</f>
        <v>0</v>
      </c>
      <c r="T146" s="205">
        <f xml:space="preserve"> 'Anx 2- 5th cp forecast'!T$147</f>
        <v>0</v>
      </c>
      <c r="U146" s="205">
        <f xml:space="preserve"> 'Anx 2- 5th cp forecast'!U$147</f>
        <v>0</v>
      </c>
      <c r="V146" s="297">
        <f>ROUND('Anx 2- 5th cp forecast'!V147,0)</f>
        <v>0</v>
      </c>
      <c r="W146" s="205">
        <f xml:space="preserve"> 'Anx 2- 5th cp forecast'!W$147</f>
        <v>0</v>
      </c>
      <c r="X146" s="205">
        <f xml:space="preserve"> 'Anx 2- 5th cp forecast'!X$147</f>
        <v>0</v>
      </c>
      <c r="Y146" s="190">
        <f xml:space="preserve"> 'Anx 2- 5th cp forecast'!Y$147</f>
        <v>0</v>
      </c>
      <c r="Z146" s="135"/>
      <c r="AA146" s="135"/>
      <c r="AB146" s="135"/>
      <c r="AC146" s="135">
        <v>0</v>
      </c>
    </row>
    <row r="147" spans="1:29" customFormat="1">
      <c r="A147" s="196" t="s">
        <v>157</v>
      </c>
      <c r="B147" s="297">
        <f>ROUND('Anx 2- 5th cp forecast'!B148,0)</f>
        <v>0</v>
      </c>
      <c r="C147" s="205">
        <f xml:space="preserve"> 'Anx 2- 5th cp forecast'!C$148</f>
        <v>0</v>
      </c>
      <c r="D147" s="205">
        <f xml:space="preserve"> 'Anx 2- 5th cp forecast'!D$148</f>
        <v>0</v>
      </c>
      <c r="E147" s="205">
        <f xml:space="preserve"> 'Anx 2- 5th cp forecast'!E$148</f>
        <v>0</v>
      </c>
      <c r="F147" s="297">
        <f>ROUND('Anx 2- 5th cp forecast'!F148,0)</f>
        <v>0</v>
      </c>
      <c r="G147" s="205">
        <f xml:space="preserve"> 'Anx 2- 5th cp forecast'!G$148</f>
        <v>0</v>
      </c>
      <c r="H147" s="205">
        <f xml:space="preserve"> 'Anx 2- 5th cp forecast'!H$148</f>
        <v>0</v>
      </c>
      <c r="I147" s="205">
        <f xml:space="preserve"> 'Anx 2- 5th cp forecast'!I$148</f>
        <v>0</v>
      </c>
      <c r="J147" s="297">
        <f>ROUND('Anx 2- 5th cp forecast'!J148,0)</f>
        <v>0</v>
      </c>
      <c r="K147" s="205">
        <f xml:space="preserve"> 'Anx 2- 5th cp forecast'!K$148</f>
        <v>0</v>
      </c>
      <c r="L147" s="205">
        <f xml:space="preserve"> 'Anx 2- 5th cp forecast'!L$148</f>
        <v>0</v>
      </c>
      <c r="M147" s="205">
        <f xml:space="preserve"> 'Anx 2- 5th cp forecast'!M$148</f>
        <v>0</v>
      </c>
      <c r="N147" s="297">
        <f>ROUND('Anx 2- 5th cp forecast'!N148,0)</f>
        <v>0</v>
      </c>
      <c r="O147" s="205">
        <f xml:space="preserve"> 'Anx 2- 5th cp forecast'!O$148</f>
        <v>0</v>
      </c>
      <c r="P147" s="205">
        <f xml:space="preserve"> 'Anx 2- 5th cp forecast'!P$148</f>
        <v>0</v>
      </c>
      <c r="Q147" s="205">
        <f xml:space="preserve"> 'Anx 2- 5th cp forecast'!Q$148</f>
        <v>0</v>
      </c>
      <c r="R147" s="297">
        <f>ROUND('Anx 2- 5th cp forecast'!R148,0)</f>
        <v>0</v>
      </c>
      <c r="S147" s="205">
        <f xml:space="preserve"> 'Anx 2- 5th cp forecast'!S$148</f>
        <v>0</v>
      </c>
      <c r="T147" s="205">
        <f xml:space="preserve"> 'Anx 2- 5th cp forecast'!T$148</f>
        <v>0</v>
      </c>
      <c r="U147" s="205">
        <f xml:space="preserve"> 'Anx 2- 5th cp forecast'!U$148</f>
        <v>0</v>
      </c>
      <c r="V147" s="297">
        <f>ROUND('Anx 2- 5th cp forecast'!V148,0)</f>
        <v>0</v>
      </c>
      <c r="W147" s="205">
        <f xml:space="preserve"> 'Anx 2- 5th cp forecast'!W$148</f>
        <v>0</v>
      </c>
      <c r="X147" s="205">
        <f xml:space="preserve"> 'Anx 2- 5th cp forecast'!X$148</f>
        <v>0</v>
      </c>
      <c r="Y147" s="190">
        <f xml:space="preserve"> 'Anx 2- 5th cp forecast'!Y$148</f>
        <v>0</v>
      </c>
      <c r="Z147" s="135"/>
      <c r="AA147" s="135"/>
      <c r="AB147" s="135"/>
      <c r="AC147" s="135">
        <v>0</v>
      </c>
    </row>
    <row r="148" spans="1:29" customFormat="1">
      <c r="A148" s="196" t="s">
        <v>158</v>
      </c>
      <c r="B148" s="297">
        <f>ROUND('Anx 2- 5th cp forecast'!B149,0)</f>
        <v>0</v>
      </c>
      <c r="C148" s="205">
        <f xml:space="preserve"> 'Anx 2- 5th cp forecast'!C$149</f>
        <v>0</v>
      </c>
      <c r="D148" s="205">
        <f xml:space="preserve"> 'Anx 2- 5th cp forecast'!D$149</f>
        <v>0</v>
      </c>
      <c r="E148" s="205">
        <f xml:space="preserve"> 'Anx 2- 5th cp forecast'!E$149</f>
        <v>0</v>
      </c>
      <c r="F148" s="297">
        <f>ROUND('Anx 2- 5th cp forecast'!F149,0)</f>
        <v>0</v>
      </c>
      <c r="G148" s="205">
        <f xml:space="preserve"> 'Anx 2- 5th cp forecast'!G$149</f>
        <v>0</v>
      </c>
      <c r="H148" s="205">
        <f xml:space="preserve"> 'Anx 2- 5th cp forecast'!H$149</f>
        <v>0</v>
      </c>
      <c r="I148" s="205">
        <f xml:space="preserve"> 'Anx 2- 5th cp forecast'!I$149</f>
        <v>0</v>
      </c>
      <c r="J148" s="297">
        <f>ROUND('Anx 2- 5th cp forecast'!J149,0)</f>
        <v>0</v>
      </c>
      <c r="K148" s="205">
        <f xml:space="preserve"> 'Anx 2- 5th cp forecast'!K$149</f>
        <v>0</v>
      </c>
      <c r="L148" s="205">
        <f xml:space="preserve"> 'Anx 2- 5th cp forecast'!L$149</f>
        <v>0</v>
      </c>
      <c r="M148" s="205">
        <f xml:space="preserve"> 'Anx 2- 5th cp forecast'!M$149</f>
        <v>0</v>
      </c>
      <c r="N148" s="297">
        <f>ROUND('Anx 2- 5th cp forecast'!N149,0)</f>
        <v>0</v>
      </c>
      <c r="O148" s="205">
        <f xml:space="preserve"> 'Anx 2- 5th cp forecast'!O$149</f>
        <v>0</v>
      </c>
      <c r="P148" s="205">
        <f xml:space="preserve"> 'Anx 2- 5th cp forecast'!P$149</f>
        <v>0</v>
      </c>
      <c r="Q148" s="205">
        <f xml:space="preserve"> 'Anx 2- 5th cp forecast'!Q$149</f>
        <v>0</v>
      </c>
      <c r="R148" s="297">
        <f>ROUND('Anx 2- 5th cp forecast'!R149,0)</f>
        <v>0</v>
      </c>
      <c r="S148" s="205">
        <f xml:space="preserve"> 'Anx 2- 5th cp forecast'!S$149</f>
        <v>0</v>
      </c>
      <c r="T148" s="205">
        <f xml:space="preserve"> 'Anx 2- 5th cp forecast'!T$149</f>
        <v>0</v>
      </c>
      <c r="U148" s="205">
        <f xml:space="preserve"> 'Anx 2- 5th cp forecast'!U$149</f>
        <v>0</v>
      </c>
      <c r="V148" s="297">
        <f>ROUND('Anx 2- 5th cp forecast'!V149,0)</f>
        <v>0</v>
      </c>
      <c r="W148" s="205">
        <f xml:space="preserve"> 'Anx 2- 5th cp forecast'!W$149</f>
        <v>0</v>
      </c>
      <c r="X148" s="205">
        <f xml:space="preserve"> 'Anx 2- 5th cp forecast'!X$149</f>
        <v>0</v>
      </c>
      <c r="Y148" s="190">
        <f xml:space="preserve"> 'Anx 2- 5th cp forecast'!Y$149</f>
        <v>0</v>
      </c>
      <c r="Z148" s="135"/>
      <c r="AA148" s="135"/>
      <c r="AB148" s="135"/>
      <c r="AC148" s="135">
        <v>0</v>
      </c>
    </row>
    <row r="149" spans="1:29" customFormat="1">
      <c r="A149" s="196" t="s">
        <v>159</v>
      </c>
      <c r="B149" s="297">
        <f>ROUND('Anx 2- 5th cp forecast'!B150,0)</f>
        <v>0</v>
      </c>
      <c r="C149" s="205">
        <f xml:space="preserve"> 'Anx 2- 5th cp forecast'!C$150</f>
        <v>0</v>
      </c>
      <c r="D149" s="205">
        <f xml:space="preserve"> 'Anx 2- 5th cp forecast'!D$150</f>
        <v>0</v>
      </c>
      <c r="E149" s="205">
        <f xml:space="preserve"> 'Anx 2- 5th cp forecast'!E$150</f>
        <v>0</v>
      </c>
      <c r="F149" s="297">
        <f>ROUND('Anx 2- 5th cp forecast'!F150,0)</f>
        <v>0</v>
      </c>
      <c r="G149" s="205">
        <f xml:space="preserve"> 'Anx 2- 5th cp forecast'!G$150</f>
        <v>0</v>
      </c>
      <c r="H149" s="205">
        <f xml:space="preserve"> 'Anx 2- 5th cp forecast'!H$150</f>
        <v>0</v>
      </c>
      <c r="I149" s="205">
        <f xml:space="preserve"> 'Anx 2- 5th cp forecast'!I$150</f>
        <v>0</v>
      </c>
      <c r="J149" s="297">
        <f>ROUND('Anx 2- 5th cp forecast'!J150,0)</f>
        <v>0</v>
      </c>
      <c r="K149" s="205">
        <f xml:space="preserve"> 'Anx 2- 5th cp forecast'!K$150</f>
        <v>0</v>
      </c>
      <c r="L149" s="205">
        <f xml:space="preserve"> 'Anx 2- 5th cp forecast'!L$150</f>
        <v>0</v>
      </c>
      <c r="M149" s="205">
        <f xml:space="preserve"> 'Anx 2- 5th cp forecast'!M$150</f>
        <v>0</v>
      </c>
      <c r="N149" s="297">
        <f>ROUND('Anx 2- 5th cp forecast'!N150,0)</f>
        <v>0</v>
      </c>
      <c r="O149" s="205">
        <f xml:space="preserve"> 'Anx 2- 5th cp forecast'!O$150</f>
        <v>0</v>
      </c>
      <c r="P149" s="205">
        <f xml:space="preserve"> 'Anx 2- 5th cp forecast'!P$150</f>
        <v>0</v>
      </c>
      <c r="Q149" s="205">
        <f xml:space="preserve"> 'Anx 2- 5th cp forecast'!Q$150</f>
        <v>0</v>
      </c>
      <c r="R149" s="297">
        <f>ROUND('Anx 2- 5th cp forecast'!R150,0)</f>
        <v>0</v>
      </c>
      <c r="S149" s="205">
        <f xml:space="preserve"> 'Anx 2- 5th cp forecast'!S$150</f>
        <v>0</v>
      </c>
      <c r="T149" s="205">
        <f xml:space="preserve"> 'Anx 2- 5th cp forecast'!T$150</f>
        <v>0</v>
      </c>
      <c r="U149" s="205">
        <f xml:space="preserve"> 'Anx 2- 5th cp forecast'!U$150</f>
        <v>0</v>
      </c>
      <c r="V149" s="297">
        <f>ROUND('Anx 2- 5th cp forecast'!V150,0)</f>
        <v>0</v>
      </c>
      <c r="W149" s="205">
        <f xml:space="preserve"> 'Anx 2- 5th cp forecast'!W$150</f>
        <v>0</v>
      </c>
      <c r="X149" s="205">
        <f xml:space="preserve"> 'Anx 2- 5th cp forecast'!X$150</f>
        <v>0</v>
      </c>
      <c r="Y149" s="190">
        <f xml:space="preserve"> 'Anx 2- 5th cp forecast'!Y$150</f>
        <v>0</v>
      </c>
      <c r="Z149" s="135"/>
      <c r="AA149" s="135"/>
      <c r="AB149" s="135"/>
      <c r="AC149" s="135">
        <v>0</v>
      </c>
    </row>
    <row r="150" spans="1:29" s="225" customFormat="1" ht="13">
      <c r="A150" s="252" t="s">
        <v>55</v>
      </c>
      <c r="B150" s="299">
        <f>ROUND('Anx 2- 5th cp forecast'!B151,0)</f>
        <v>29</v>
      </c>
      <c r="C150" s="372">
        <f xml:space="preserve"> 'Anx 2- 5th cp forecast'!C$151</f>
        <v>2169.1013279397002</v>
      </c>
      <c r="D150" s="372">
        <f xml:space="preserve"> 'Anx 2- 5th cp forecast'!D$151</f>
        <v>2405.125</v>
      </c>
      <c r="E150" s="215">
        <f xml:space="preserve"> 'Anx 2- 5th cp forecast'!E$151</f>
        <v>0</v>
      </c>
      <c r="F150" s="311">
        <f>ROUND('Anx 2- 5th cp forecast'!F151,0)</f>
        <v>29</v>
      </c>
      <c r="G150" s="215">
        <f xml:space="preserve"> 'Anx 2- 5th cp forecast'!G$151</f>
        <v>2386.0114607336704</v>
      </c>
      <c r="H150" s="215">
        <f xml:space="preserve"> 'Anx 2- 5th cp forecast'!H$151</f>
        <v>2405.125</v>
      </c>
      <c r="I150" s="215">
        <f xml:space="preserve"> 'Anx 2- 5th cp forecast'!I$151</f>
        <v>0</v>
      </c>
      <c r="J150" s="311">
        <f>ROUND('Anx 2- 5th cp forecast'!J151,0)</f>
        <v>29</v>
      </c>
      <c r="K150" s="215">
        <f xml:space="preserve"> 'Anx 2- 5th cp forecast'!K$151</f>
        <v>2624.612606807038</v>
      </c>
      <c r="L150" s="215">
        <f xml:space="preserve"> 'Anx 2- 5th cp forecast'!L$151</f>
        <v>2405.125</v>
      </c>
      <c r="M150" s="215">
        <f xml:space="preserve"> 'Anx 2- 5th cp forecast'!M$151</f>
        <v>0</v>
      </c>
      <c r="N150" s="311">
        <f>ROUND('Anx 2- 5th cp forecast'!N151,0)</f>
        <v>29</v>
      </c>
      <c r="O150" s="215">
        <f xml:space="preserve"> 'Anx 2- 5th cp forecast'!O$151</f>
        <v>2887.0738674877416</v>
      </c>
      <c r="P150" s="215">
        <f xml:space="preserve"> 'Anx 2- 5th cp forecast'!P$151</f>
        <v>2405.125</v>
      </c>
      <c r="Q150" s="215">
        <f xml:space="preserve"> 'Anx 2- 5th cp forecast'!Q$151</f>
        <v>0</v>
      </c>
      <c r="R150" s="311">
        <f>ROUND('Anx 2- 5th cp forecast'!R151,0)</f>
        <v>29</v>
      </c>
      <c r="S150" s="215">
        <f xml:space="preserve"> 'Anx 2- 5th cp forecast'!S$151</f>
        <v>3175.7812542365155</v>
      </c>
      <c r="T150" s="215">
        <f xml:space="preserve"> 'Anx 2- 5th cp forecast'!T$151</f>
        <v>2405.125</v>
      </c>
      <c r="U150" s="215">
        <f xml:space="preserve"> 'Anx 2- 5th cp forecast'!U$151</f>
        <v>0</v>
      </c>
      <c r="V150" s="311">
        <f>ROUND('Anx 2- 5th cp forecast'!V151,0)</f>
        <v>29</v>
      </c>
      <c r="W150" s="215">
        <f xml:space="preserve"> 'Anx 2- 5th cp forecast'!W$151</f>
        <v>3493.3593796601672</v>
      </c>
      <c r="X150" s="215">
        <f xml:space="preserve"> 'Anx 2- 5th cp forecast'!X$151</f>
        <v>2405.125</v>
      </c>
      <c r="Y150" s="220">
        <f xml:space="preserve"> 'Anx 2- 5th cp forecast'!Y$151</f>
        <v>0</v>
      </c>
      <c r="Z150" s="188"/>
      <c r="AA150" s="188"/>
      <c r="AB150" s="188"/>
      <c r="AC150" s="188"/>
    </row>
    <row r="151" spans="1:29" s="225" customFormat="1" ht="13">
      <c r="A151" s="252" t="s">
        <v>96</v>
      </c>
      <c r="B151" s="298">
        <f>ROUND('Anx 2- 5th cp forecast'!B152,0)</f>
        <v>1</v>
      </c>
      <c r="C151" s="265">
        <f xml:space="preserve"> 'Anx 2- 5th cp forecast'!C$152</f>
        <v>27.3074874912</v>
      </c>
      <c r="D151" s="265">
        <f xml:space="preserve"> 'Anx 2- 5th cp forecast'!D$152</f>
        <v>5.3079999999999998</v>
      </c>
      <c r="E151" s="215">
        <f xml:space="preserve"> 'Anx 2- 5th cp forecast'!E$152</f>
        <v>0</v>
      </c>
      <c r="F151" s="311">
        <f>ROUND('Anx 2- 5th cp forecast'!F152,0)</f>
        <v>1</v>
      </c>
      <c r="G151" s="215">
        <f xml:space="preserve"> 'Anx 2- 5th cp forecast'!G$152</f>
        <v>27.853637241024003</v>
      </c>
      <c r="H151" s="215">
        <f xml:space="preserve"> 'Anx 2- 5th cp forecast'!H$152</f>
        <v>5.3079999999999998</v>
      </c>
      <c r="I151" s="215">
        <f xml:space="preserve"> 'Anx 2- 5th cp forecast'!I$152</f>
        <v>0</v>
      </c>
      <c r="J151" s="311">
        <f>ROUND('Anx 2- 5th cp forecast'!J152,0)</f>
        <v>1</v>
      </c>
      <c r="K151" s="215">
        <f xml:space="preserve"> 'Anx 2- 5th cp forecast'!K$152</f>
        <v>28.410709985844484</v>
      </c>
      <c r="L151" s="215">
        <f xml:space="preserve"> 'Anx 2- 5th cp forecast'!L$152</f>
        <v>5.3079999999999998</v>
      </c>
      <c r="M151" s="215">
        <f xml:space="preserve"> 'Anx 2- 5th cp forecast'!M$152</f>
        <v>0</v>
      </c>
      <c r="N151" s="311">
        <f>ROUND('Anx 2- 5th cp forecast'!N152,0)</f>
        <v>1</v>
      </c>
      <c r="O151" s="215">
        <f xml:space="preserve"> 'Anx 2- 5th cp forecast'!O$152</f>
        <v>28.978924185561375</v>
      </c>
      <c r="P151" s="215">
        <f xml:space="preserve"> 'Anx 2- 5th cp forecast'!P$152</f>
        <v>5.3079999999999998</v>
      </c>
      <c r="Q151" s="215">
        <f xml:space="preserve"> 'Anx 2- 5th cp forecast'!Q$152</f>
        <v>0</v>
      </c>
      <c r="R151" s="311">
        <f>ROUND('Anx 2- 5th cp forecast'!R152,0)</f>
        <v>1</v>
      </c>
      <c r="S151" s="215">
        <f xml:space="preserve"> 'Anx 2- 5th cp forecast'!S$152</f>
        <v>29.558502669272599</v>
      </c>
      <c r="T151" s="215">
        <f xml:space="preserve"> 'Anx 2- 5th cp forecast'!T$152</f>
        <v>5.3079999999999998</v>
      </c>
      <c r="U151" s="215">
        <f xml:space="preserve"> 'Anx 2- 5th cp forecast'!U$152</f>
        <v>0</v>
      </c>
      <c r="V151" s="311">
        <f>ROUND('Anx 2- 5th cp forecast'!V152,0)</f>
        <v>1</v>
      </c>
      <c r="W151" s="215">
        <f xml:space="preserve"> 'Anx 2- 5th cp forecast'!W$152</f>
        <v>30.149672722658053</v>
      </c>
      <c r="X151" s="215">
        <f xml:space="preserve"> 'Anx 2- 5th cp forecast'!X$152</f>
        <v>5.3079999999999998</v>
      </c>
      <c r="Y151" s="220">
        <f xml:space="preserve"> 'Anx 2- 5th cp forecast'!Y$152</f>
        <v>0</v>
      </c>
      <c r="Z151" s="188"/>
      <c r="AA151" s="188"/>
      <c r="AB151" s="188"/>
      <c r="AC151" s="188"/>
    </row>
    <row r="152" spans="1:29" s="225" customFormat="1" ht="13">
      <c r="A152" s="252" t="s">
        <v>57</v>
      </c>
      <c r="B152" s="298">
        <f>ROUND('Anx 2- 5th cp forecast'!B153,0)</f>
        <v>11</v>
      </c>
      <c r="C152" s="215">
        <f xml:space="preserve"> 'Anx 2- 5th cp forecast'!C$153</f>
        <v>552.66905395512345</v>
      </c>
      <c r="D152" s="215">
        <f xml:space="preserve"> 'Anx 2- 5th cp forecast'!D$153</f>
        <v>158.45459664000001</v>
      </c>
      <c r="E152" s="215">
        <f xml:space="preserve"> 'Anx 2- 5th cp forecast'!E$153</f>
        <v>0</v>
      </c>
      <c r="F152" s="311">
        <f>ROUND('Anx 2- 5th cp forecast'!F153,0)</f>
        <v>13</v>
      </c>
      <c r="G152" s="215">
        <f xml:space="preserve"> 'Anx 2- 5th cp forecast'!G$153</f>
        <v>588.27799778403403</v>
      </c>
      <c r="H152" s="215">
        <f xml:space="preserve"> 'Anx 2- 5th cp forecast'!H$153</f>
        <v>173.32085427705601</v>
      </c>
      <c r="I152" s="215">
        <f xml:space="preserve"> 'Anx 2- 5th cp forecast'!I$153</f>
        <v>0</v>
      </c>
      <c r="J152" s="311">
        <f>ROUND('Anx 2- 5th cp forecast'!J153,0)</f>
        <v>13</v>
      </c>
      <c r="K152" s="215">
        <f xml:space="preserve"> 'Anx 2- 5th cp forecast'!K$153</f>
        <v>614.2262657037719</v>
      </c>
      <c r="L152" s="215">
        <f xml:space="preserve"> 'Anx 2- 5th cp forecast'!L$153</f>
        <v>180.36023387539018</v>
      </c>
      <c r="M152" s="215">
        <f xml:space="preserve"> 'Anx 2- 5th cp forecast'!M$153</f>
        <v>0</v>
      </c>
      <c r="N152" s="311">
        <f>ROUND('Anx 2- 5th cp forecast'!N153,0)</f>
        <v>13</v>
      </c>
      <c r="O152" s="215">
        <f xml:space="preserve"> 'Anx 2- 5th cp forecast'!O$153</f>
        <v>641.49459496510826</v>
      </c>
      <c r="P152" s="215">
        <f xml:space="preserve"> 'Anx 2- 5th cp forecast'!P$153</f>
        <v>187.58319200146374</v>
      </c>
      <c r="Q152" s="215">
        <f xml:space="preserve"> 'Anx 2- 5th cp forecast'!Q$153</f>
        <v>0</v>
      </c>
      <c r="R152" s="311">
        <f>ROUND('Anx 2- 5th cp forecast'!R153,0)</f>
        <v>13</v>
      </c>
      <c r="S152" s="215">
        <f xml:space="preserve"> 'Anx 2- 5th cp forecast'!S$153</f>
        <v>670.16726347825625</v>
      </c>
      <c r="T152" s="215">
        <f xml:space="preserve"> 'Anx 2- 5th cp forecast'!T$153</f>
        <v>193.00081679835216</v>
      </c>
      <c r="U152" s="215">
        <f xml:space="preserve"> 'Anx 2- 5th cp forecast'!U$153</f>
        <v>0</v>
      </c>
      <c r="V152" s="311">
        <f>ROUND('Anx 2- 5th cp forecast'!V153,0)</f>
        <v>13</v>
      </c>
      <c r="W152" s="215">
        <f xml:space="preserve"> 'Anx 2- 5th cp forecast'!W$153</f>
        <v>700.2923118014387</v>
      </c>
      <c r="X152" s="215">
        <f xml:space="preserve"> 'Anx 2- 5th cp forecast'!X$153</f>
        <v>198.62486613297261</v>
      </c>
      <c r="Y152" s="220">
        <f xml:space="preserve"> 'Anx 2- 5th cp forecast'!Y$153</f>
        <v>0</v>
      </c>
      <c r="Z152" s="188"/>
      <c r="AA152" s="188"/>
      <c r="AB152" s="188"/>
      <c r="AC152" s="188"/>
    </row>
    <row r="153" spans="1:29" s="225" customFormat="1" ht="13">
      <c r="A153" s="252" t="s">
        <v>39</v>
      </c>
      <c r="B153" s="298">
        <f>ROUND('Anx 2- 5th cp forecast'!B154,0)</f>
        <v>1</v>
      </c>
      <c r="C153" s="215">
        <f xml:space="preserve"> 'Anx 2- 5th cp forecast'!C$154</f>
        <v>105.37499370720002</v>
      </c>
      <c r="D153" s="215">
        <f xml:space="preserve"> 'Anx 2- 5th cp forecast'!D$154</f>
        <v>5.3079999999999998</v>
      </c>
      <c r="E153" s="215">
        <f xml:space="preserve"> 'Anx 2- 5th cp forecast'!E$154</f>
        <v>0</v>
      </c>
      <c r="F153" s="311">
        <f>ROUND('Anx 2- 5th cp forecast'!F154,0)</f>
        <v>1</v>
      </c>
      <c r="G153" s="215">
        <f xml:space="preserve"> 'Anx 2- 5th cp forecast'!G$154</f>
        <v>107.48249358134402</v>
      </c>
      <c r="H153" s="215">
        <f xml:space="preserve"> 'Anx 2- 5th cp forecast'!H$154</f>
        <v>5.3079999999999998</v>
      </c>
      <c r="I153" s="215">
        <f xml:space="preserve"> 'Anx 2- 5th cp forecast'!I$154</f>
        <v>0</v>
      </c>
      <c r="J153" s="311">
        <f>ROUND('Anx 2- 5th cp forecast'!J154,0)</f>
        <v>1</v>
      </c>
      <c r="K153" s="215">
        <f xml:space="preserve"> 'Anx 2- 5th cp forecast'!K$154</f>
        <v>109.63214345297088</v>
      </c>
      <c r="L153" s="215">
        <f xml:space="preserve"> 'Anx 2- 5th cp forecast'!L$154</f>
        <v>5.3079999999999998</v>
      </c>
      <c r="M153" s="215">
        <f xml:space="preserve"> 'Anx 2- 5th cp forecast'!M$154</f>
        <v>0</v>
      </c>
      <c r="N153" s="311">
        <f>ROUND('Anx 2- 5th cp forecast'!N154,0)</f>
        <v>1</v>
      </c>
      <c r="O153" s="215">
        <f xml:space="preserve"> 'Anx 2- 5th cp forecast'!O$154</f>
        <v>111.82478632203031</v>
      </c>
      <c r="P153" s="215">
        <f xml:space="preserve"> 'Anx 2- 5th cp forecast'!P$154</f>
        <v>5.3079999999999998</v>
      </c>
      <c r="Q153" s="215">
        <f xml:space="preserve"> 'Anx 2- 5th cp forecast'!Q$154</f>
        <v>0</v>
      </c>
      <c r="R153" s="311">
        <f>ROUND('Anx 2- 5th cp forecast'!R154,0)</f>
        <v>1</v>
      </c>
      <c r="S153" s="215">
        <f xml:space="preserve"> 'Anx 2- 5th cp forecast'!S$154</f>
        <v>114.06128204847091</v>
      </c>
      <c r="T153" s="215">
        <f xml:space="preserve"> 'Anx 2- 5th cp forecast'!T$154</f>
        <v>5.3079999999999998</v>
      </c>
      <c r="U153" s="215">
        <f xml:space="preserve"> 'Anx 2- 5th cp forecast'!U$154</f>
        <v>0</v>
      </c>
      <c r="V153" s="311">
        <f>ROUND('Anx 2- 5th cp forecast'!V154,0)</f>
        <v>1</v>
      </c>
      <c r="W153" s="215">
        <f xml:space="preserve"> 'Anx 2- 5th cp forecast'!W$154</f>
        <v>116.34250768944035</v>
      </c>
      <c r="X153" s="215">
        <f xml:space="preserve"> 'Anx 2- 5th cp forecast'!X$154</f>
        <v>5.3079999999999998</v>
      </c>
      <c r="Y153" s="220">
        <f xml:space="preserve"> 'Anx 2- 5th cp forecast'!Y$154</f>
        <v>0</v>
      </c>
      <c r="Z153" s="188"/>
      <c r="AA153" s="188"/>
      <c r="AB153" s="188"/>
      <c r="AC153" s="188"/>
    </row>
    <row r="154" spans="1:29" s="225" customFormat="1" ht="13">
      <c r="A154" s="252" t="s">
        <v>49</v>
      </c>
      <c r="B154" s="302">
        <f>ROUND('Anx 2- 5th cp forecast'!B155,0)</f>
        <v>9</v>
      </c>
      <c r="C154" s="373">
        <f xml:space="preserve"> 'Anx 2- 5th cp forecast'!C$155</f>
        <v>0.97635999999999967</v>
      </c>
      <c r="D154" s="373">
        <f xml:space="preserve"> 'Anx 2- 5th cp forecast'!D$155</f>
        <v>136.7516</v>
      </c>
      <c r="E154" s="373">
        <f xml:space="preserve"> 'Anx 2- 5th cp forecast'!E$155</f>
        <v>0</v>
      </c>
      <c r="F154" s="313">
        <f>ROUND('Anx 2- 5th cp forecast'!F155,0)</f>
        <v>9</v>
      </c>
      <c r="G154" s="373">
        <f xml:space="preserve"> 'Anx 2- 5th cp forecast'!G$155</f>
        <v>0.97635999999999967</v>
      </c>
      <c r="H154" s="373">
        <f xml:space="preserve"> 'Anx 2- 5th cp forecast'!H$155</f>
        <v>139.45459664000001</v>
      </c>
      <c r="I154" s="373">
        <f xml:space="preserve"> 'Anx 2- 5th cp forecast'!I$155</f>
        <v>0</v>
      </c>
      <c r="J154" s="313">
        <f>ROUND('Anx 2- 5th cp forecast'!J155,0)</f>
        <v>9</v>
      </c>
      <c r="K154" s="373">
        <f xml:space="preserve"> 'Anx 2- 5th cp forecast'!K$155</f>
        <v>0.97635999999999967</v>
      </c>
      <c r="L154" s="373">
        <f xml:space="preserve"> 'Anx 2- 5th cp forecast'!L$155</f>
        <v>142.32085427705601</v>
      </c>
      <c r="M154" s="373">
        <f xml:space="preserve"> 'Anx 2- 5th cp forecast'!M$155</f>
        <v>0</v>
      </c>
      <c r="N154" s="313">
        <f>ROUND('Anx 2- 5th cp forecast'!N155,0)</f>
        <v>9</v>
      </c>
      <c r="O154" s="373">
        <f xml:space="preserve"> 'Anx 2- 5th cp forecast'!O$155</f>
        <v>0.97635999999999967</v>
      </c>
      <c r="P154" s="373">
        <f xml:space="preserve"> 'Anx 2- 5th cp forecast'!P$155</f>
        <v>145.36023387539018</v>
      </c>
      <c r="Q154" s="373">
        <f xml:space="preserve"> 'Anx 2- 5th cp forecast'!Q$155</f>
        <v>0</v>
      </c>
      <c r="R154" s="313">
        <f>ROUND('Anx 2- 5th cp forecast'!R155,0)</f>
        <v>9</v>
      </c>
      <c r="S154" s="373">
        <f xml:space="preserve"> 'Anx 2- 5th cp forecast'!S$155</f>
        <v>0.97635999999999967</v>
      </c>
      <c r="T154" s="373">
        <f xml:space="preserve"> 'Anx 2- 5th cp forecast'!T$155</f>
        <v>148.58319200146374</v>
      </c>
      <c r="U154" s="373">
        <f xml:space="preserve"> 'Anx 2- 5th cp forecast'!U$155</f>
        <v>0</v>
      </c>
      <c r="V154" s="313">
        <f>ROUND('Anx 2- 5th cp forecast'!V155,0)</f>
        <v>9</v>
      </c>
      <c r="W154" s="373">
        <f xml:space="preserve"> 'Anx 2- 5th cp forecast'!W$155</f>
        <v>0.97635999999999967</v>
      </c>
      <c r="X154" s="373">
        <f xml:space="preserve"> 'Anx 2- 5th cp forecast'!X$155</f>
        <v>152.00081679835216</v>
      </c>
      <c r="Y154" s="376">
        <f xml:space="preserve"> 'Anx 2- 5th cp forecast'!Y$155</f>
        <v>0</v>
      </c>
      <c r="Z154" s="188"/>
      <c r="AA154" s="188"/>
      <c r="AB154" s="188"/>
      <c r="AC154" s="188"/>
    </row>
    <row r="155" spans="1:29" ht="13" thickBot="1">
      <c r="A155" s="254" t="s">
        <v>19</v>
      </c>
      <c r="B155" s="370">
        <f>B5+B68+B100+B130</f>
        <v>6739447</v>
      </c>
      <c r="C155" s="365">
        <f xml:space="preserve"> 'Anx 2- 5th cp forecast'!C$156</f>
        <v>20543.114240771662</v>
      </c>
      <c r="D155" s="216">
        <f xml:space="preserve"> 'Anx 2- 5th cp forecast'!D$156</f>
        <v>11003.274635104861</v>
      </c>
      <c r="E155" s="365">
        <f xml:space="preserve"> 'Anx 2- 5th cp forecast'!E$156</f>
        <v>6959664.9719568733</v>
      </c>
      <c r="F155" s="303">
        <f>F5+F68+F100+F130</f>
        <v>6918845</v>
      </c>
      <c r="G155" s="216">
        <f xml:space="preserve"> 'Anx 2- 5th cp forecast'!G$156</f>
        <v>21716.921516726659</v>
      </c>
      <c r="H155" s="216">
        <f xml:space="preserve"> 'Anx 2- 5th cp forecast'!H$156</f>
        <v>11393.674529379554</v>
      </c>
      <c r="I155" s="216">
        <f xml:space="preserve"> 'Anx 2- 5th cp forecast'!I$156</f>
        <v>7327944.6644871682</v>
      </c>
      <c r="J155" s="303">
        <f>J5+J68+J100+J130</f>
        <v>7105672</v>
      </c>
      <c r="K155" s="216">
        <f xml:space="preserve"> 'Anx 2- 5th cp forecast'!K$156</f>
        <v>22984.651584448002</v>
      </c>
      <c r="L155" s="216">
        <f xml:space="preserve"> 'Anx 2- 5th cp forecast'!L$156</f>
        <v>11814.506960926999</v>
      </c>
      <c r="M155" s="216">
        <f xml:space="preserve"> 'Anx 2- 5th cp forecast'!M$156</f>
        <v>7716726.6716404716</v>
      </c>
      <c r="N155" s="303">
        <f>N5+N68+N100+N130</f>
        <v>7300306</v>
      </c>
      <c r="O155" s="216">
        <f xml:space="preserve"> 'Anx 2- 5th cp forecast'!O$156</f>
        <v>24343.719769575036</v>
      </c>
      <c r="P155" s="216">
        <f xml:space="preserve"> 'Anx 2- 5th cp forecast'!P$156</f>
        <v>12277.920689802657</v>
      </c>
      <c r="Q155" s="216">
        <f xml:space="preserve"> 'Anx 2- 5th cp forecast'!Q$156</f>
        <v>8127152.3675230034</v>
      </c>
      <c r="R155" s="303">
        <f>R5+R68+R100+R130</f>
        <v>7503158</v>
      </c>
      <c r="S155" s="216">
        <f xml:space="preserve"> 'Anx 2- 5th cp forecast'!S$156</f>
        <v>25800.995577394518</v>
      </c>
      <c r="T155" s="216">
        <f xml:space="preserve"> 'Anx 2- 5th cp forecast'!T$156</f>
        <v>12786.248407618359</v>
      </c>
      <c r="U155" s="216">
        <f xml:space="preserve"> 'Anx 2- 5th cp forecast'!U$156</f>
        <v>8560426.6671081632</v>
      </c>
      <c r="V155" s="303">
        <f>V5+V68+V100+V130</f>
        <v>7714668</v>
      </c>
      <c r="W155" s="216">
        <f xml:space="preserve"> 'Anx 2- 5th cp forecast'!W$156</f>
        <v>27364.555998307329</v>
      </c>
      <c r="X155" s="216">
        <f xml:space="preserve"> 'Anx 2- 5th cp forecast'!X$156</f>
        <v>13346.581804867947</v>
      </c>
      <c r="Y155" s="221">
        <f xml:space="preserve"> 'Anx 2- 5th cp forecast'!Y$156</f>
        <v>9017821.5635883771</v>
      </c>
    </row>
    <row r="157" spans="1:29">
      <c r="B157" s="371"/>
      <c r="C157" s="349"/>
      <c r="D157" s="349"/>
      <c r="E157" s="349"/>
      <c r="F157" s="348"/>
      <c r="G157" s="349"/>
      <c r="H157" s="349"/>
      <c r="I157" s="349"/>
      <c r="J157" s="348"/>
      <c r="K157" s="349"/>
      <c r="L157" s="349"/>
      <c r="M157" s="349"/>
      <c r="N157" s="348"/>
      <c r="O157" s="349"/>
      <c r="P157" s="349"/>
      <c r="Q157" s="349"/>
      <c r="R157" s="348"/>
      <c r="S157" s="349"/>
      <c r="T157" s="349"/>
      <c r="U157" s="349"/>
      <c r="V157" s="348"/>
      <c r="W157" s="349"/>
      <c r="X157" s="349"/>
      <c r="Y157" s="349"/>
    </row>
  </sheetData>
  <mergeCells count="9">
    <mergeCell ref="B1:N1"/>
    <mergeCell ref="U1:W1"/>
    <mergeCell ref="A3:A4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5F01F-994C-4906-ACE7-76B622C5D7C0}">
  <sheetPr codeName="Sheet3"/>
  <dimension ref="A1:AC159"/>
  <sheetViews>
    <sheetView view="pageBreakPreview" zoomScale="85" zoomScaleNormal="90" zoomScaleSheetLayoutView="85" workbookViewId="0">
      <pane xSplit="1" ySplit="4" topLeftCell="L5" activePane="bottomRight" state="frozen"/>
      <selection activeCell="B100" sqref="B100"/>
      <selection pane="topRight" activeCell="B100" sqref="B100"/>
      <selection pane="bottomLeft" activeCell="B100" sqref="B100"/>
      <selection pane="bottomRight" activeCell="F5" sqref="F5"/>
    </sheetView>
  </sheetViews>
  <sheetFormatPr defaultRowHeight="12.5"/>
  <cols>
    <col min="1" max="1" width="40.7265625" style="118" bestFit="1" customWidth="1"/>
    <col min="2" max="2" width="11" style="338" hidden="1" customWidth="1"/>
    <col min="3" max="3" width="10" style="118" hidden="1" customWidth="1"/>
    <col min="4" max="4" width="11.7265625" style="118" hidden="1" customWidth="1"/>
    <col min="5" max="5" width="11" style="118" hidden="1" customWidth="1"/>
    <col min="6" max="6" width="20.453125" style="338" customWidth="1"/>
    <col min="7" max="7" width="11.26953125" style="118" customWidth="1"/>
    <col min="8" max="8" width="11.7265625" style="118" customWidth="1"/>
    <col min="9" max="9" width="11" style="118" customWidth="1"/>
    <col min="10" max="10" width="12.1796875" style="338" customWidth="1"/>
    <col min="11" max="11" width="11.26953125" style="118" customWidth="1"/>
    <col min="12" max="12" width="11.7265625" style="118" customWidth="1"/>
    <col min="13" max="13" width="11" style="118" customWidth="1"/>
    <col min="14" max="14" width="11" style="338" customWidth="1"/>
    <col min="15" max="15" width="11.26953125" style="118" customWidth="1"/>
    <col min="16" max="16" width="11.7265625" style="118" customWidth="1"/>
    <col min="17" max="17" width="11" style="118" customWidth="1"/>
    <col min="18" max="18" width="11" style="338" customWidth="1"/>
    <col min="19" max="19" width="11.26953125" style="118" customWidth="1"/>
    <col min="20" max="20" width="11.7265625" style="118" customWidth="1"/>
    <col min="21" max="21" width="11" style="118" customWidth="1"/>
    <col min="22" max="22" width="11" style="338" customWidth="1"/>
    <col min="23" max="23" width="11.26953125" style="118" customWidth="1"/>
    <col min="24" max="24" width="11.7265625" style="118" customWidth="1"/>
    <col min="25" max="25" width="11" style="118" customWidth="1"/>
    <col min="26" max="29" width="8.7265625" style="133"/>
    <col min="30" max="16384" width="8.7265625" style="118"/>
  </cols>
  <sheetData>
    <row r="1" spans="1:29" ht="27.5">
      <c r="A1" s="116" t="s">
        <v>105</v>
      </c>
      <c r="B1" s="391" t="s">
        <v>71</v>
      </c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117"/>
      <c r="P1" s="117"/>
      <c r="Q1" s="117"/>
      <c r="R1" s="344"/>
      <c r="S1" s="117"/>
      <c r="T1" s="117"/>
      <c r="U1" s="392"/>
      <c r="V1" s="392"/>
      <c r="W1" s="392"/>
      <c r="X1" s="117"/>
      <c r="Y1" s="117"/>
    </row>
    <row r="2" spans="1:29" ht="13" thickBot="1">
      <c r="A2" s="119"/>
      <c r="B2" s="318"/>
      <c r="C2" s="120"/>
      <c r="D2" s="120"/>
      <c r="E2" s="120"/>
      <c r="F2" s="318"/>
      <c r="G2" s="120"/>
      <c r="H2" s="120"/>
      <c r="I2" s="120"/>
      <c r="J2" s="318"/>
      <c r="K2" s="120"/>
      <c r="L2" s="120"/>
      <c r="M2" s="120"/>
      <c r="N2" s="318"/>
      <c r="O2" s="120"/>
      <c r="P2" s="120"/>
      <c r="Q2" s="120"/>
      <c r="R2" s="318"/>
      <c r="S2" s="120"/>
      <c r="T2" s="120"/>
      <c r="U2" s="120"/>
      <c r="V2" s="318"/>
      <c r="W2" s="120"/>
      <c r="X2" s="120"/>
      <c r="Y2" s="120"/>
    </row>
    <row r="3" spans="1:29" s="125" customFormat="1" ht="13" thickBot="1">
      <c r="A3" s="393" t="s">
        <v>0</v>
      </c>
      <c r="B3" s="395"/>
      <c r="C3" s="396"/>
      <c r="D3" s="396"/>
      <c r="E3" s="397"/>
      <c r="F3" s="395" t="s">
        <v>100</v>
      </c>
      <c r="G3" s="396"/>
      <c r="H3" s="396"/>
      <c r="I3" s="397"/>
      <c r="J3" s="395" t="s">
        <v>101</v>
      </c>
      <c r="K3" s="396"/>
      <c r="L3" s="396"/>
      <c r="M3" s="397"/>
      <c r="N3" s="395" t="s">
        <v>102</v>
      </c>
      <c r="O3" s="396"/>
      <c r="P3" s="396"/>
      <c r="Q3" s="397"/>
      <c r="R3" s="395" t="s">
        <v>103</v>
      </c>
      <c r="S3" s="396"/>
      <c r="T3" s="396"/>
      <c r="U3" s="397"/>
      <c r="V3" s="395" t="s">
        <v>104</v>
      </c>
      <c r="W3" s="396"/>
      <c r="X3" s="396"/>
      <c r="Y3" s="397"/>
      <c r="Z3" s="189"/>
      <c r="AA3" s="189"/>
      <c r="AB3" s="189"/>
      <c r="AC3" s="189"/>
    </row>
    <row r="4" spans="1:29" s="125" customFormat="1" ht="57.5">
      <c r="A4" s="394"/>
      <c r="B4" s="319"/>
      <c r="C4" s="126"/>
      <c r="D4" s="126"/>
      <c r="E4" s="127"/>
      <c r="F4" s="319" t="s">
        <v>3</v>
      </c>
      <c r="G4" s="126" t="s">
        <v>4</v>
      </c>
      <c r="H4" s="126" t="s">
        <v>5</v>
      </c>
      <c r="I4" s="127" t="s">
        <v>6</v>
      </c>
      <c r="J4" s="319" t="s">
        <v>3</v>
      </c>
      <c r="K4" s="126" t="s">
        <v>4</v>
      </c>
      <c r="L4" s="126" t="s">
        <v>5</v>
      </c>
      <c r="M4" s="127" t="s">
        <v>6</v>
      </c>
      <c r="N4" s="319" t="s">
        <v>3</v>
      </c>
      <c r="O4" s="126" t="s">
        <v>4</v>
      </c>
      <c r="P4" s="126" t="s">
        <v>5</v>
      </c>
      <c r="Q4" s="127" t="s">
        <v>6</v>
      </c>
      <c r="R4" s="319" t="s">
        <v>3</v>
      </c>
      <c r="S4" s="126" t="s">
        <v>4</v>
      </c>
      <c r="T4" s="126" t="s">
        <v>5</v>
      </c>
      <c r="U4" s="127" t="s">
        <v>6</v>
      </c>
      <c r="V4" s="319" t="s">
        <v>3</v>
      </c>
      <c r="W4" s="126" t="s">
        <v>4</v>
      </c>
      <c r="X4" s="126" t="s">
        <v>5</v>
      </c>
      <c r="Y4" s="127" t="s">
        <v>6</v>
      </c>
      <c r="Z4" s="189"/>
      <c r="AA4" s="189"/>
      <c r="AB4" s="189"/>
      <c r="AC4" s="189"/>
    </row>
    <row r="5" spans="1:29">
      <c r="A5" s="241" t="s">
        <v>41</v>
      </c>
      <c r="B5" s="281">
        <f>SUM(B6,B19,B32,B39,B42,B50,B59,B64:B65)</f>
        <v>0</v>
      </c>
      <c r="C5" s="136">
        <f t="shared" ref="C5:Y5" si="0">SUM(C6,C19,C32,C39,C42,C50,C59,C64:C65)</f>
        <v>0</v>
      </c>
      <c r="D5" s="136">
        <f t="shared" si="0"/>
        <v>0</v>
      </c>
      <c r="E5" s="137">
        <f t="shared" si="0"/>
        <v>0</v>
      </c>
      <c r="F5" s="281">
        <f t="shared" si="0"/>
        <v>7929104.0928598884</v>
      </c>
      <c r="G5" s="136">
        <f t="shared" si="0"/>
        <v>18618.028854538108</v>
      </c>
      <c r="H5" s="136">
        <f t="shared" si="0"/>
        <v>8951.8133831424202</v>
      </c>
      <c r="I5" s="137">
        <f t="shared" si="0"/>
        <v>9500679.8626530934</v>
      </c>
      <c r="J5" s="281">
        <f t="shared" si="0"/>
        <v>8158873.5618884256</v>
      </c>
      <c r="K5" s="136">
        <f t="shared" si="0"/>
        <v>19501.016715634913</v>
      </c>
      <c r="L5" s="136">
        <f t="shared" si="0"/>
        <v>9444.0644734457073</v>
      </c>
      <c r="M5" s="137">
        <f t="shared" si="0"/>
        <v>10010419.124655891</v>
      </c>
      <c r="N5" s="281">
        <f t="shared" si="0"/>
        <v>8398791.4322816245</v>
      </c>
      <c r="O5" s="136">
        <f t="shared" si="0"/>
        <v>20430.179033796521</v>
      </c>
      <c r="P5" s="136">
        <f t="shared" si="0"/>
        <v>9987.3387053850493</v>
      </c>
      <c r="Q5" s="137">
        <f t="shared" si="0"/>
        <v>10548535.826244015</v>
      </c>
      <c r="R5" s="281">
        <f t="shared" si="0"/>
        <v>8649434.462907888</v>
      </c>
      <c r="S5" s="136">
        <f t="shared" si="0"/>
        <v>21408.269806367061</v>
      </c>
      <c r="T5" s="136">
        <f t="shared" si="0"/>
        <v>10587.943492262148</v>
      </c>
      <c r="U5" s="137">
        <f t="shared" si="0"/>
        <v>11116609.753667902</v>
      </c>
      <c r="V5" s="281">
        <f t="shared" si="0"/>
        <v>8911419.2273821793</v>
      </c>
      <c r="W5" s="136">
        <f t="shared" si="0"/>
        <v>22438.237431338635</v>
      </c>
      <c r="X5" s="136">
        <f t="shared" si="0"/>
        <v>11253.061198282177</v>
      </c>
      <c r="Y5" s="137">
        <f t="shared" si="0"/>
        <v>11716308.640668444</v>
      </c>
    </row>
    <row r="6" spans="1:29" s="132" customFormat="1" ht="13">
      <c r="A6" s="229" t="s">
        <v>43</v>
      </c>
      <c r="B6" s="320"/>
      <c r="C6" s="159"/>
      <c r="D6" s="160"/>
      <c r="E6" s="161"/>
      <c r="F6" s="339">
        <f>'[18]DISCOM Sales incl Addl Loads'!C657</f>
        <v>5490880.8383213533</v>
      </c>
      <c r="G6" s="160">
        <f>'[18]DISCOM Sales incl Addl Loads'!R657</f>
        <v>5976.1244689183595</v>
      </c>
      <c r="H6" s="139">
        <f>'[18]DISCOM Sales incl Addl Loads'!D657</f>
        <v>5123.1088320090757</v>
      </c>
      <c r="I6" s="161">
        <f>'[18]DISCOM Sales incl Addl Loads'!E657</f>
        <v>0</v>
      </c>
      <c r="J6" s="339">
        <f>'[18]DISCOM Sales incl Addl Loads'!C750</f>
        <v>5642881.1161898021</v>
      </c>
      <c r="K6" s="160">
        <f>'[18]DISCOM Sales incl Addl Loads'!R750</f>
        <v>6331.4177857306586</v>
      </c>
      <c r="L6" s="160">
        <f>'[18]DISCOM Sales incl Addl Loads'!D750</f>
        <v>5223.0693957981239</v>
      </c>
      <c r="M6" s="161">
        <f>'[18]DISCOM Sales incl Addl Loads'!E750</f>
        <v>0</v>
      </c>
      <c r="N6" s="339">
        <f>'[18]DISCOM Sales incl Addl Loads'!C843</f>
        <v>5799409.0585689377</v>
      </c>
      <c r="O6" s="160">
        <f>'[18]DISCOM Sales incl Addl Loads'!R843</f>
        <v>6709.2930303246412</v>
      </c>
      <c r="P6" s="160">
        <f>'[18]DISCOM Sales incl Addl Loads'!D843</f>
        <v>5325.0291708629538</v>
      </c>
      <c r="Q6" s="161">
        <f>'[18]DISCOM Sales incl Addl Loads'!E843</f>
        <v>0</v>
      </c>
      <c r="R6" s="339">
        <f>'[18]DISCOM Sales incl Addl Loads'!C936</f>
        <v>5960608.5903197592</v>
      </c>
      <c r="S6" s="160">
        <f>'[18]DISCOM Sales incl Addl Loads'!R936</f>
        <v>7111.3343633786662</v>
      </c>
      <c r="T6" s="160">
        <f>'[18]DISCOM Sales incl Addl Loads'!D936</f>
        <v>5429.0281414290794</v>
      </c>
      <c r="U6" s="161">
        <f>'[18]DISCOM Sales incl Addl Loads'!E936</f>
        <v>0</v>
      </c>
      <c r="V6" s="339">
        <f>'[18]DISCOM Sales incl Addl Loads'!C1029</f>
        <v>6126628.4778538253</v>
      </c>
      <c r="W6" s="160">
        <f>'[18]DISCOM Sales incl Addl Loads'!R1029</f>
        <v>7539.252422708003</v>
      </c>
      <c r="X6" s="160">
        <f>'[18]DISCOM Sales incl Addl Loads'!D1029</f>
        <v>5535.1070914065294</v>
      </c>
      <c r="Y6" s="161">
        <f>'[18]DISCOM Sales incl Addl Loads'!E1029</f>
        <v>0</v>
      </c>
      <c r="Z6" s="134"/>
      <c r="AA6" s="134"/>
      <c r="AB6" s="134"/>
      <c r="AC6" s="134"/>
    </row>
    <row r="7" spans="1:29" s="132" customFormat="1" ht="13">
      <c r="A7" s="234" t="s">
        <v>108</v>
      </c>
      <c r="B7" s="320">
        <f>B$6*$Z7</f>
        <v>0</v>
      </c>
      <c r="C7" s="159">
        <f>C$6*$AA7</f>
        <v>0</v>
      </c>
      <c r="D7" s="160">
        <f>D$6*$AB7</f>
        <v>0</v>
      </c>
      <c r="E7" s="161">
        <f>IFERROR(E$6*$AC7,0)</f>
        <v>0</v>
      </c>
      <c r="F7" s="320">
        <f>ROUND(F$6*$Z7,0)</f>
        <v>4160105</v>
      </c>
      <c r="G7" s="159">
        <f>G$6*$AA7</f>
        <v>2573.3643260869558</v>
      </c>
      <c r="H7" s="160">
        <f>H$6*$AB7</f>
        <v>2808.5609651027348</v>
      </c>
      <c r="I7" s="161">
        <f>IFERROR(I$6*$AC7,0)</f>
        <v>0</v>
      </c>
      <c r="J7" s="320">
        <f>J$6*$Z7</f>
        <v>4275266.4270803463</v>
      </c>
      <c r="K7" s="159">
        <f>K$6*$AA7</f>
        <v>2726.3563113672362</v>
      </c>
      <c r="L7" s="160">
        <f>L$6*$AB7</f>
        <v>2863.3607647387471</v>
      </c>
      <c r="M7" s="161">
        <f>IFERROR(M$6*$AC7,0)</f>
        <v>0</v>
      </c>
      <c r="N7" s="320">
        <f>N$6*$Z7</f>
        <v>4393858.0903059831</v>
      </c>
      <c r="O7" s="159">
        <f>O$6*$AA7</f>
        <v>2889.0722452817681</v>
      </c>
      <c r="P7" s="160">
        <f>P$6*$AB7</f>
        <v>2919.2565603674802</v>
      </c>
      <c r="Q7" s="161">
        <f>IFERROR(Q$6*$AC7,0)</f>
        <v>0</v>
      </c>
      <c r="R7" s="320">
        <f>R$6*$Z7</f>
        <v>4515989.1315179067</v>
      </c>
      <c r="S7" s="159">
        <f>S$6*$AA7</f>
        <v>3062.1942793817252</v>
      </c>
      <c r="T7" s="160">
        <f>T$6*$AB7</f>
        <v>2976.2702719087874</v>
      </c>
      <c r="U7" s="161">
        <f>IFERROR(U$6*$AC7,0)</f>
        <v>0</v>
      </c>
      <c r="V7" s="320">
        <f>V$6*$Z7</f>
        <v>4641772.2619414134</v>
      </c>
      <c r="W7" s="159">
        <f>W$6*$AA7</f>
        <v>3246.4590272285495</v>
      </c>
      <c r="X7" s="160">
        <f>X$6*$AB7</f>
        <v>3034.4242576809215</v>
      </c>
      <c r="Y7" s="161">
        <f>IFERROR(Y$6*$AC7,0)</f>
        <v>0</v>
      </c>
      <c r="Z7" s="134">
        <v>0.75763893285192951</v>
      </c>
      <c r="AA7" s="134">
        <v>0.43060755167850751</v>
      </c>
      <c r="AB7" s="134">
        <v>0.54821419126505866</v>
      </c>
      <c r="AC7" s="134"/>
    </row>
    <row r="8" spans="1:29">
      <c r="A8" s="230" t="s">
        <v>109</v>
      </c>
      <c r="B8" s="321">
        <f>B$7*$Z8</f>
        <v>0</v>
      </c>
      <c r="C8" s="181">
        <f>C$7*$AA8</f>
        <v>0</v>
      </c>
      <c r="D8" s="169">
        <f>D$7*$AB8</f>
        <v>0</v>
      </c>
      <c r="E8" s="182">
        <f>IFERROR(E$7*$AC8,0)</f>
        <v>0</v>
      </c>
      <c r="F8" s="321">
        <f>ROUND(F$7*$Z8,0)</f>
        <v>2698812</v>
      </c>
      <c r="G8" s="181">
        <f>G$7*$AA8</f>
        <v>2135.3798245595117</v>
      </c>
      <c r="H8" s="169">
        <f>H$7*$AB8</f>
        <v>1434.646255186444</v>
      </c>
      <c r="I8" s="182">
        <f>IFERROR(I$7*$AC8,0)</f>
        <v>0</v>
      </c>
      <c r="J8" s="321">
        <f>J$7*$Z8</f>
        <v>2773520.9704435295</v>
      </c>
      <c r="K8" s="181">
        <f>K$7*$AA8</f>
        <v>2262.3326991972003</v>
      </c>
      <c r="L8" s="169">
        <f>L$7*$AB8</f>
        <v>1462.6386428574365</v>
      </c>
      <c r="M8" s="182">
        <f>IFERROR(M$7*$AC8,0)</f>
        <v>0</v>
      </c>
      <c r="N8" s="321">
        <f>N$7*$Z8</f>
        <v>2850455.6996554127</v>
      </c>
      <c r="O8" s="181">
        <f>O$7*$AA8</f>
        <v>2397.3545143724327</v>
      </c>
      <c r="P8" s="169">
        <f>P$7*$AB8</f>
        <v>1491.1908782818491</v>
      </c>
      <c r="Q8" s="182">
        <f>IFERROR(Q$7*$AC8,0)</f>
        <v>0</v>
      </c>
      <c r="R8" s="321">
        <f>R$7*$Z8</f>
        <v>2929686.5522165005</v>
      </c>
      <c r="S8" s="181">
        <f>S$7*$AA8</f>
        <v>2541.0113200008404</v>
      </c>
      <c r="T8" s="169">
        <f>T$7*$AB8</f>
        <v>1520.3141584147497</v>
      </c>
      <c r="U8" s="182">
        <f>IFERROR(U$7*$AC8,0)</f>
        <v>0</v>
      </c>
      <c r="V8" s="321">
        <f>V$7*$Z8</f>
        <v>3011286.6480018464</v>
      </c>
      <c r="W8" s="181">
        <f>W$7*$AA8</f>
        <v>2693.914358618762</v>
      </c>
      <c r="X8" s="169">
        <f>X$7*$AB8</f>
        <v>1550.0199041503088</v>
      </c>
      <c r="Y8" s="182">
        <f>IFERROR(Y$7*$AC8,0)</f>
        <v>0</v>
      </c>
      <c r="Z8" s="133">
        <v>0.64873640456078319</v>
      </c>
      <c r="AA8" s="133">
        <v>0.82980081868413835</v>
      </c>
      <c r="AB8" s="133">
        <v>0.51081186166594961</v>
      </c>
    </row>
    <row r="9" spans="1:29">
      <c r="A9" s="230" t="s">
        <v>110</v>
      </c>
      <c r="B9" s="321">
        <f>B$7*$Z9</f>
        <v>0</v>
      </c>
      <c r="C9" s="181">
        <f>C$7*$AA9</f>
        <v>0</v>
      </c>
      <c r="D9" s="169">
        <f>D$7*$AB9</f>
        <v>0</v>
      </c>
      <c r="E9" s="182">
        <f t="shared" ref="E9" si="1">IFERROR(E$7*$AC9,0)</f>
        <v>0</v>
      </c>
      <c r="F9" s="321">
        <f>ROUND(F$7*$Z9,0)</f>
        <v>1461293</v>
      </c>
      <c r="G9" s="181">
        <f>G$7*$AA9</f>
        <v>437.98450152744414</v>
      </c>
      <c r="H9" s="169">
        <f>H$7*$AB9</f>
        <v>1373.9147099162908</v>
      </c>
      <c r="I9" s="182">
        <f t="shared" ref="I9" si="2">IFERROR(I$7*$AC9,0)</f>
        <v>0</v>
      </c>
      <c r="J9" s="321">
        <f>J$7*$Z9</f>
        <v>1501745.4566368167</v>
      </c>
      <c r="K9" s="181">
        <f>K$7*$AA9</f>
        <v>464.02361217003624</v>
      </c>
      <c r="L9" s="169">
        <f>L$7*$AB9</f>
        <v>1400.7221218813106</v>
      </c>
      <c r="M9" s="182">
        <f t="shared" ref="M9" si="3">IFERROR(M$7*$AC9,0)</f>
        <v>0</v>
      </c>
      <c r="N9" s="321">
        <f>N$7*$Z9</f>
        <v>1543402.3906505706</v>
      </c>
      <c r="O9" s="181">
        <f>O$7*$AA9</f>
        <v>491.71773090933539</v>
      </c>
      <c r="P9" s="169">
        <f>P$7*$AB9</f>
        <v>1428.0656820856311</v>
      </c>
      <c r="Q9" s="182">
        <f t="shared" ref="Q9" si="4">IFERROR(Q$7*$AC9,0)</f>
        <v>0</v>
      </c>
      <c r="R9" s="321">
        <f>R$7*$Z9</f>
        <v>1586302.5793014062</v>
      </c>
      <c r="S9" s="181">
        <f>S$7*$AA9</f>
        <v>521.18295938088477</v>
      </c>
      <c r="T9" s="169">
        <f>T$7*$AB9</f>
        <v>1455.9561134940379</v>
      </c>
      <c r="U9" s="182">
        <f t="shared" ref="U9" si="5">IFERROR(U$7*$AC9,0)</f>
        <v>0</v>
      </c>
      <c r="V9" s="321">
        <f>V$7*$Z9</f>
        <v>1630485.613939567</v>
      </c>
      <c r="W9" s="181">
        <f>W$7*$AA9</f>
        <v>552.544668609788</v>
      </c>
      <c r="X9" s="169">
        <f>X$7*$AB9</f>
        <v>1484.404353530613</v>
      </c>
      <c r="Y9" s="182">
        <f t="shared" ref="Y9" si="6">IFERROR(Y$7*$AC9,0)</f>
        <v>0</v>
      </c>
      <c r="Z9" s="133">
        <v>0.35126359543921681</v>
      </c>
      <c r="AA9" s="133">
        <v>0.17019918131586173</v>
      </c>
      <c r="AB9" s="133">
        <v>0.48918813833405045</v>
      </c>
    </row>
    <row r="10" spans="1:29" s="132" customFormat="1" ht="13">
      <c r="A10" s="234" t="s">
        <v>111</v>
      </c>
      <c r="B10" s="320">
        <f>B$6*$Z10</f>
        <v>0</v>
      </c>
      <c r="C10" s="159">
        <f>C$6*$AA10</f>
        <v>0</v>
      </c>
      <c r="D10" s="160">
        <f>D$6*$AB10</f>
        <v>0</v>
      </c>
      <c r="E10" s="161">
        <f t="shared" ref="E10:E13" si="7">IFERROR(E$6*$AC10,0)</f>
        <v>0</v>
      </c>
      <c r="F10" s="320">
        <f>ROUND(F$6*$Z10,0)</f>
        <v>914018</v>
      </c>
      <c r="G10" s="159">
        <f>G$6*$AA10</f>
        <v>1868.2250947774248</v>
      </c>
      <c r="H10" s="160">
        <f>H$6*$AB10</f>
        <v>1542.1851018392624</v>
      </c>
      <c r="I10" s="161">
        <f t="shared" ref="I10:I13" si="8">IFERROR(I$6*$AC10,0)</f>
        <v>0</v>
      </c>
      <c r="J10" s="320">
        <f>J$6*$Z10</f>
        <v>939320.14030297648</v>
      </c>
      <c r="K10" s="159">
        <f>K$6*$AA10</f>
        <v>1979.2950522268857</v>
      </c>
      <c r="L10" s="160">
        <f>L$6*$AB10</f>
        <v>1572.275755249502</v>
      </c>
      <c r="M10" s="161">
        <f t="shared" ref="M10:M13" si="9">IFERROR(M$6*$AC10,0)</f>
        <v>0</v>
      </c>
      <c r="N10" s="320">
        <f>N$6*$Z10</f>
        <v>965375.95217806054</v>
      </c>
      <c r="O10" s="159">
        <f>O$6*$AA10</f>
        <v>2097.4244550392418</v>
      </c>
      <c r="P10" s="160">
        <f>P$6*$AB10</f>
        <v>1602.9682217279469</v>
      </c>
      <c r="Q10" s="161">
        <f t="shared" ref="Q10:Q13" si="10">IFERROR(Q$6*$AC10,0)</f>
        <v>0</v>
      </c>
      <c r="R10" s="320">
        <f>R$6*$Z10</f>
        <v>992209.4019111282</v>
      </c>
      <c r="S10" s="159">
        <f>S$6*$AA10</f>
        <v>2223.1085353250132</v>
      </c>
      <c r="T10" s="160">
        <f>T$6*$AB10</f>
        <v>1634.2745375359602</v>
      </c>
      <c r="U10" s="161">
        <f t="shared" ref="U10:U13" si="11">IFERROR(U$6*$AC10,0)</f>
        <v>0</v>
      </c>
      <c r="V10" s="320">
        <f>V$6*$Z10</f>
        <v>1019845.2533211756</v>
      </c>
      <c r="W10" s="159">
        <f>W$6*$AA10</f>
        <v>2356.8820638225243</v>
      </c>
      <c r="X10" s="160">
        <f>X$6*$AB10</f>
        <v>1666.2069796601345</v>
      </c>
      <c r="Y10" s="161">
        <f t="shared" ref="Y10:Y13" si="12">IFERROR(Y$6*$AC10,0)</f>
        <v>0</v>
      </c>
      <c r="Z10" s="134">
        <v>0.16646108981598148</v>
      </c>
      <c r="AA10" s="134">
        <v>0.31261482328455614</v>
      </c>
      <c r="AB10" s="134">
        <v>0.30102524705384404</v>
      </c>
      <c r="AC10" s="134"/>
    </row>
    <row r="11" spans="1:29">
      <c r="A11" s="230" t="s">
        <v>112</v>
      </c>
      <c r="B11" s="321">
        <f>B$10*$Z11</f>
        <v>0</v>
      </c>
      <c r="C11" s="181">
        <f>C$10*$AA11</f>
        <v>0</v>
      </c>
      <c r="D11" s="169">
        <f>D$10*$AB11</f>
        <v>0</v>
      </c>
      <c r="E11" s="182">
        <f>IFERROR(E$10*$AC11,0)</f>
        <v>0</v>
      </c>
      <c r="F11" s="321">
        <f>ROUND(F$10*$Z11,0)</f>
        <v>0</v>
      </c>
      <c r="G11" s="181">
        <f>G$10*$AA11</f>
        <v>1109.4645094962273</v>
      </c>
      <c r="H11" s="169">
        <f>H$10*$AB11</f>
        <v>0</v>
      </c>
      <c r="I11" s="182">
        <f>IFERROR(I$10*$AC11,0)</f>
        <v>0</v>
      </c>
      <c r="J11" s="321">
        <f>J$10*$Z11</f>
        <v>0</v>
      </c>
      <c r="K11" s="181">
        <f>K$10*$AA11</f>
        <v>1175.4245355155299</v>
      </c>
      <c r="L11" s="169">
        <f>L$10*$AB11</f>
        <v>0</v>
      </c>
      <c r="M11" s="182">
        <f>IFERROR(M$10*$AC11,0)</f>
        <v>0</v>
      </c>
      <c r="N11" s="321">
        <f>N$10*$Z11</f>
        <v>0</v>
      </c>
      <c r="O11" s="181">
        <f>O$10*$AA11</f>
        <v>1245.5768850983875</v>
      </c>
      <c r="P11" s="169">
        <f>P$10*$AB11</f>
        <v>0</v>
      </c>
      <c r="Q11" s="182">
        <f>IFERROR(Q$10*$AC11,0)</f>
        <v>0</v>
      </c>
      <c r="R11" s="321">
        <f>R$10*$Z11</f>
        <v>0</v>
      </c>
      <c r="S11" s="181">
        <f>S$10*$AA11</f>
        <v>1320.2156568799808</v>
      </c>
      <c r="T11" s="169">
        <f>T$10*$AB11</f>
        <v>0</v>
      </c>
      <c r="U11" s="182">
        <f>IFERROR(U$10*$AC11,0)</f>
        <v>0</v>
      </c>
      <c r="V11" s="321">
        <f>V$10*$Z11</f>
        <v>0</v>
      </c>
      <c r="W11" s="181">
        <f>W$10*$AA11</f>
        <v>1399.6584299125059</v>
      </c>
      <c r="X11" s="169">
        <f>X$10*$AB11</f>
        <v>0</v>
      </c>
      <c r="Y11" s="182">
        <f>IFERROR(Y$10*$AC11,0)</f>
        <v>0</v>
      </c>
      <c r="Z11" s="133">
        <v>0</v>
      </c>
      <c r="AA11" s="133">
        <v>0.59386018986561462</v>
      </c>
      <c r="AB11" s="133">
        <v>0</v>
      </c>
    </row>
    <row r="12" spans="1:29">
      <c r="A12" s="230" t="s">
        <v>113</v>
      </c>
      <c r="B12" s="321">
        <f>B$10*$Z12</f>
        <v>0</v>
      </c>
      <c r="C12" s="181">
        <f>C$10*$AA12</f>
        <v>0</v>
      </c>
      <c r="D12" s="169">
        <f>D$10*$AB12</f>
        <v>0</v>
      </c>
      <c r="E12" s="182">
        <f t="shared" ref="E12" si="13">IFERROR(E$10*$AC12,0)</f>
        <v>0</v>
      </c>
      <c r="F12" s="321">
        <f>ROUND(F$10*$Z12,0)</f>
        <v>914018</v>
      </c>
      <c r="G12" s="181">
        <f>G$10*$AA12</f>
        <v>758.76058528119745</v>
      </c>
      <c r="H12" s="169">
        <f>H$10*$AB12</f>
        <v>1542.1851018392624</v>
      </c>
      <c r="I12" s="182">
        <f t="shared" ref="I12" si="14">IFERROR(I$10*$AC12,0)</f>
        <v>0</v>
      </c>
      <c r="J12" s="321">
        <f>J$10*$Z12</f>
        <v>939320.14030297648</v>
      </c>
      <c r="K12" s="181">
        <f>K$10*$AA12</f>
        <v>803.87051671135578</v>
      </c>
      <c r="L12" s="169">
        <f>L$10*$AB12</f>
        <v>1572.275755249502</v>
      </c>
      <c r="M12" s="182">
        <f t="shared" ref="M12" si="15">IFERROR(M$10*$AC12,0)</f>
        <v>0</v>
      </c>
      <c r="N12" s="321">
        <f>N$10*$Z12</f>
        <v>965375.95217806054</v>
      </c>
      <c r="O12" s="181">
        <f>O$10*$AA12</f>
        <v>851.84756994085444</v>
      </c>
      <c r="P12" s="169">
        <f>P$10*$AB12</f>
        <v>1602.9682217279469</v>
      </c>
      <c r="Q12" s="182">
        <f t="shared" ref="Q12" si="16">IFERROR(Q$10*$AC12,0)</f>
        <v>0</v>
      </c>
      <c r="R12" s="321">
        <f>R$10*$Z12</f>
        <v>992209.4019111282</v>
      </c>
      <c r="S12" s="181">
        <f>S$10*$AA12</f>
        <v>902.89287844503247</v>
      </c>
      <c r="T12" s="169">
        <f>T$10*$AB12</f>
        <v>1634.2745375359602</v>
      </c>
      <c r="U12" s="182">
        <f t="shared" ref="U12" si="17">IFERROR(U$10*$AC12,0)</f>
        <v>0</v>
      </c>
      <c r="V12" s="321">
        <f>V$10*$Z12</f>
        <v>1019845.2533211756</v>
      </c>
      <c r="W12" s="181">
        <f>W$10*$AA12</f>
        <v>957.22363391001841</v>
      </c>
      <c r="X12" s="169">
        <f>X$10*$AB12</f>
        <v>1666.2069796601345</v>
      </c>
      <c r="Y12" s="182">
        <f t="shared" ref="Y12" si="18">IFERROR(Y$10*$AC12,0)</f>
        <v>0</v>
      </c>
      <c r="Z12" s="133">
        <v>1</v>
      </c>
      <c r="AA12" s="133">
        <v>0.40613981013438538</v>
      </c>
      <c r="AB12" s="133">
        <v>1</v>
      </c>
    </row>
    <row r="13" spans="1:29" s="132" customFormat="1" ht="13">
      <c r="A13" s="234" t="s">
        <v>114</v>
      </c>
      <c r="B13" s="320">
        <f>B$6*$Z13</f>
        <v>0</v>
      </c>
      <c r="C13" s="159">
        <f>C$6*$AA13</f>
        <v>0</v>
      </c>
      <c r="D13" s="160">
        <f>D$6*$AB13</f>
        <v>0</v>
      </c>
      <c r="E13" s="161">
        <f t="shared" si="7"/>
        <v>0</v>
      </c>
      <c r="F13" s="320">
        <f>F$6*$Z13</f>
        <v>416757.73116179241</v>
      </c>
      <c r="G13" s="159">
        <f>G$6*$AA13</f>
        <v>1534.5350480539776</v>
      </c>
      <c r="H13" s="160">
        <f>H$6*$AB13</f>
        <v>772.36276506707873</v>
      </c>
      <c r="I13" s="161">
        <f t="shared" si="8"/>
        <v>0</v>
      </c>
      <c r="J13" s="320">
        <f>J$6*$Z13</f>
        <v>428294.54880647891</v>
      </c>
      <c r="K13" s="159">
        <f>K$6*$AA13</f>
        <v>1625.7664221365355</v>
      </c>
      <c r="L13" s="160">
        <f>L$6*$AB13</f>
        <v>787.43287580987487</v>
      </c>
      <c r="M13" s="161">
        <f t="shared" si="9"/>
        <v>0</v>
      </c>
      <c r="N13" s="320">
        <f>N$6*$Z13</f>
        <v>440175.01608489384</v>
      </c>
      <c r="O13" s="159">
        <f>O$6*$AA13</f>
        <v>1722.7963300036297</v>
      </c>
      <c r="P13" s="160">
        <f>P$6*$AB13</f>
        <v>802.80438876752692</v>
      </c>
      <c r="Q13" s="161">
        <f t="shared" si="10"/>
        <v>0</v>
      </c>
      <c r="R13" s="320">
        <f>R$6*$Z13</f>
        <v>452410.05689072452</v>
      </c>
      <c r="S13" s="159">
        <f>S$6*$AA13</f>
        <v>1826.031548671926</v>
      </c>
      <c r="T13" s="160">
        <f>T$6*$AB13</f>
        <v>818.48333198433193</v>
      </c>
      <c r="U13" s="161">
        <f t="shared" si="11"/>
        <v>0</v>
      </c>
      <c r="V13" s="320">
        <f>V$6*$Z13</f>
        <v>465010.96259123611</v>
      </c>
      <c r="W13" s="159">
        <f>W$6*$AA13</f>
        <v>1935.9113316569278</v>
      </c>
      <c r="X13" s="160">
        <f>X$6*$AB13</f>
        <v>834.4758540654733</v>
      </c>
      <c r="Y13" s="161">
        <f t="shared" si="12"/>
        <v>0</v>
      </c>
      <c r="Z13" s="134">
        <v>7.5899977332088975E-2</v>
      </c>
      <c r="AA13" s="134">
        <v>0.25677762503693613</v>
      </c>
      <c r="AB13" s="134">
        <v>0.15076056168109733</v>
      </c>
      <c r="AC13" s="134"/>
    </row>
    <row r="14" spans="1:29">
      <c r="A14" s="230" t="s">
        <v>115</v>
      </c>
      <c r="B14" s="321">
        <f>B$13*$Z14</f>
        <v>0</v>
      </c>
      <c r="C14" s="181">
        <f>C$13*$AA14</f>
        <v>0</v>
      </c>
      <c r="D14" s="169">
        <f>D$13*$AB14</f>
        <v>0</v>
      </c>
      <c r="E14" s="182">
        <f>IFERROR(E$13*$AC14,0)</f>
        <v>0</v>
      </c>
      <c r="F14" s="321">
        <f>F$13*$Z14</f>
        <v>0</v>
      </c>
      <c r="G14" s="181">
        <f>G$13*$AA14</f>
        <v>1002.7131770761177</v>
      </c>
      <c r="H14" s="169">
        <f>H$13*$AB14</f>
        <v>0</v>
      </c>
      <c r="I14" s="182">
        <f>IFERROR(I$13*$AC14,0)</f>
        <v>0</v>
      </c>
      <c r="J14" s="321">
        <f>J$13*$Z14</f>
        <v>0</v>
      </c>
      <c r="K14" s="181">
        <f>K$13*$AA14</f>
        <v>1062.3266092172412</v>
      </c>
      <c r="L14" s="169">
        <f>L$13*$AB14</f>
        <v>0</v>
      </c>
      <c r="M14" s="182">
        <f>IFERROR(M$13*$AC14,0)</f>
        <v>0</v>
      </c>
      <c r="N14" s="321">
        <f>N$13*$Z14</f>
        <v>0</v>
      </c>
      <c r="O14" s="181">
        <f>O$13*$AA14</f>
        <v>1125.7289846222209</v>
      </c>
      <c r="P14" s="169">
        <f>P$13*$AB14</f>
        <v>0</v>
      </c>
      <c r="Q14" s="182">
        <f>IFERROR(Q$13*$AC14,0)</f>
        <v>0</v>
      </c>
      <c r="R14" s="321">
        <f>R$13*$Z14</f>
        <v>0</v>
      </c>
      <c r="S14" s="181">
        <f>S$13*$AA14</f>
        <v>1193.1861041114814</v>
      </c>
      <c r="T14" s="169">
        <f>T$13*$AB14</f>
        <v>0</v>
      </c>
      <c r="U14" s="182">
        <f>IFERROR(U$13*$AC14,0)</f>
        <v>0</v>
      </c>
      <c r="V14" s="321">
        <f>V$13*$Z14</f>
        <v>0</v>
      </c>
      <c r="W14" s="181">
        <f>W$13*$AA14</f>
        <v>1264.9849896651531</v>
      </c>
      <c r="X14" s="169">
        <f>X$13*$AB14</f>
        <v>0</v>
      </c>
      <c r="Y14" s="182">
        <f>IFERROR(Y$13*$AC14,0)</f>
        <v>0</v>
      </c>
      <c r="Z14" s="133">
        <v>0</v>
      </c>
      <c r="AA14" s="133">
        <v>0.65343126463465895</v>
      </c>
      <c r="AB14" s="133">
        <v>0</v>
      </c>
    </row>
    <row r="15" spans="1:29">
      <c r="A15" s="230" t="s">
        <v>116</v>
      </c>
      <c r="B15" s="321">
        <f>B$13*$Z15</f>
        <v>0</v>
      </c>
      <c r="C15" s="181">
        <f>C$13*$AA15</f>
        <v>0</v>
      </c>
      <c r="D15" s="169">
        <f>D$13*$AB15</f>
        <v>0</v>
      </c>
      <c r="E15" s="182">
        <f t="shared" ref="E15:E18" si="19">IFERROR(E$13*$AC15,0)</f>
        <v>0</v>
      </c>
      <c r="F15" s="321">
        <f>F$13*$Z15</f>
        <v>294721.39943496557</v>
      </c>
      <c r="G15" s="181">
        <f>G$13*$AA15</f>
        <v>291.93848273462703</v>
      </c>
      <c r="H15" s="169">
        <f>H$13*$AB15</f>
        <v>454.29151514600187</v>
      </c>
      <c r="I15" s="182">
        <f t="shared" ref="I15:I18" si="20">IFERROR(I$13*$AC15,0)</f>
        <v>0</v>
      </c>
      <c r="J15" s="321">
        <f>J$13*$Z15</f>
        <v>302879.96923951228</v>
      </c>
      <c r="K15" s="181">
        <f>K$13*$AA15</f>
        <v>309.29484677546992</v>
      </c>
      <c r="L15" s="169">
        <f>L$13*$AB15</f>
        <v>463.15551500773563</v>
      </c>
      <c r="M15" s="182">
        <f t="shared" ref="M15:M18" si="21">IFERROR(M$13*$AC15,0)</f>
        <v>0</v>
      </c>
      <c r="N15" s="321">
        <f>N$13*$Z15</f>
        <v>311281.56009296776</v>
      </c>
      <c r="O15" s="181">
        <f>O$13*$AA15</f>
        <v>327.75435613533938</v>
      </c>
      <c r="P15" s="169">
        <f>P$13*$AB15</f>
        <v>472.19679486670407</v>
      </c>
      <c r="Q15" s="182">
        <f t="shared" ref="Q15:Q18" si="22">IFERROR(Q$13*$AC15,0)</f>
        <v>0</v>
      </c>
      <c r="R15" s="321">
        <f>R$13*$Z15</f>
        <v>319933.89711953257</v>
      </c>
      <c r="S15" s="181">
        <f>S$13*$AA15</f>
        <v>347.39439833640859</v>
      </c>
      <c r="T15" s="169">
        <f>T$13*$AB15</f>
        <v>481.41890032285181</v>
      </c>
      <c r="U15" s="182">
        <f t="shared" ref="U15:U18" si="23">IFERROR(U$13*$AC15,0)</f>
        <v>0</v>
      </c>
      <c r="V15" s="321">
        <f>V$13*$Z15</f>
        <v>328844.96531219693</v>
      </c>
      <c r="W15" s="181">
        <f>W$13*$AA15</f>
        <v>368.29853941062612</v>
      </c>
      <c r="X15" s="169">
        <f>X$13*$AB15</f>
        <v>490.82544788812271</v>
      </c>
      <c r="Y15" s="182">
        <f t="shared" ref="Y15:Y18" si="24">IFERROR(Y$13*$AC15,0)</f>
        <v>0</v>
      </c>
      <c r="Z15" s="133">
        <v>0.70717680176771502</v>
      </c>
      <c r="AA15" s="133">
        <v>0.19024556207096682</v>
      </c>
      <c r="AB15" s="133">
        <v>0.58818412240075713</v>
      </c>
    </row>
    <row r="16" spans="1:29">
      <c r="A16" s="230" t="s">
        <v>117</v>
      </c>
      <c r="B16" s="321">
        <f>B$13*$Z16</f>
        <v>0</v>
      </c>
      <c r="C16" s="181">
        <f>C$13*$AA16</f>
        <v>0</v>
      </c>
      <c r="D16" s="169">
        <f>D$13*$AB16</f>
        <v>0</v>
      </c>
      <c r="E16" s="182">
        <f t="shared" si="19"/>
        <v>0</v>
      </c>
      <c r="F16" s="321">
        <f>F$13*$Z16</f>
        <v>68601.109315991183</v>
      </c>
      <c r="G16" s="181">
        <f>G$13*$AA16</f>
        <v>105.10829551433423</v>
      </c>
      <c r="H16" s="169">
        <f>H$13*$AB16</f>
        <v>153.47017350175645</v>
      </c>
      <c r="I16" s="182">
        <f t="shared" si="20"/>
        <v>0</v>
      </c>
      <c r="J16" s="321">
        <f>J$13*$Z16</f>
        <v>70500.146644454187</v>
      </c>
      <c r="K16" s="181">
        <f>K$13*$AA16</f>
        <v>111.35720735209824</v>
      </c>
      <c r="L16" s="169">
        <f>L$13*$AB16</f>
        <v>156.4646375217649</v>
      </c>
      <c r="M16" s="182">
        <f t="shared" si="21"/>
        <v>0</v>
      </c>
      <c r="N16" s="321">
        <f>N$13*$Z16</f>
        <v>72455.751000537974</v>
      </c>
      <c r="O16" s="181">
        <f>O$13*$AA16</f>
        <v>118.00329096078256</v>
      </c>
      <c r="P16" s="169">
        <f>P$13*$AB16</f>
        <v>159.51899082217349</v>
      </c>
      <c r="Q16" s="182">
        <f t="shared" si="22"/>
        <v>0</v>
      </c>
      <c r="R16" s="353">
        <f>R$13*$Z16</f>
        <v>74469.720530189152</v>
      </c>
      <c r="S16" s="181">
        <f>S$13*$AA16</f>
        <v>125.07440861628008</v>
      </c>
      <c r="T16" s="169">
        <f>T$13*$AB16</f>
        <v>162.63443118859027</v>
      </c>
      <c r="U16" s="182">
        <f t="shared" si="23"/>
        <v>0</v>
      </c>
      <c r="V16" s="321">
        <f>V$13*$Z16</f>
        <v>76543.913867962416</v>
      </c>
      <c r="W16" s="181">
        <f>W$13*$AA16</f>
        <v>132.60064707898886</v>
      </c>
      <c r="X16" s="169">
        <f>X$13*$AB16</f>
        <v>165.81218036233543</v>
      </c>
      <c r="Y16" s="182">
        <f t="shared" si="24"/>
        <v>0</v>
      </c>
      <c r="Z16" s="133">
        <v>0.16460668677879683</v>
      </c>
      <c r="AA16" s="133">
        <v>6.8495206836512099E-2</v>
      </c>
      <c r="AB16" s="133">
        <v>0.19870219078780649</v>
      </c>
    </row>
    <row r="17" spans="1:29">
      <c r="A17" s="230" t="s">
        <v>118</v>
      </c>
      <c r="B17" s="321">
        <f>B$13*$Z17</f>
        <v>0</v>
      </c>
      <c r="C17" s="181">
        <f>C$13*$AA17</f>
        <v>0</v>
      </c>
      <c r="D17" s="169">
        <f>D$13*$AB17</f>
        <v>0</v>
      </c>
      <c r="E17" s="182">
        <f t="shared" si="19"/>
        <v>0</v>
      </c>
      <c r="F17" s="321">
        <f>F$13*$Z17</f>
        <v>46916.133686632551</v>
      </c>
      <c r="G17" s="181">
        <f>G$13*$AA17</f>
        <v>91.994711238331078</v>
      </c>
      <c r="H17" s="169">
        <f>H$13*$AB17</f>
        <v>135.83832060563242</v>
      </c>
      <c r="I17" s="182">
        <f t="shared" si="20"/>
        <v>0</v>
      </c>
      <c r="J17" s="321">
        <f>J$13*$Z17</f>
        <v>48214.880748690732</v>
      </c>
      <c r="K17" s="181">
        <f>K$13*$AA17</f>
        <v>97.46399258530613</v>
      </c>
      <c r="L17" s="169">
        <f>L$13*$AB17</f>
        <v>138.48875719738675</v>
      </c>
      <c r="M17" s="182">
        <f t="shared" si="21"/>
        <v>0</v>
      </c>
      <c r="N17" s="321">
        <f>N$13*$Z17</f>
        <v>49552.313864904216</v>
      </c>
      <c r="O17" s="181">
        <f>O$13*$AA17</f>
        <v>103.2808935202408</v>
      </c>
      <c r="P17" s="169">
        <f>P$13*$AB17</f>
        <v>141.19220252097614</v>
      </c>
      <c r="Q17" s="182">
        <f t="shared" si="22"/>
        <v>0</v>
      </c>
      <c r="R17" s="353">
        <f>R$13*$Z17</f>
        <v>50929.662782961634</v>
      </c>
      <c r="S17" s="181">
        <f>S$13*$AA17</f>
        <v>109.46980014903343</v>
      </c>
      <c r="T17" s="169">
        <f>T$13*$AB17</f>
        <v>143.9497167510373</v>
      </c>
      <c r="U17" s="182">
        <f t="shared" si="23"/>
        <v>0</v>
      </c>
      <c r="V17" s="321">
        <f>V$13*$Z17</f>
        <v>52348.198618565228</v>
      </c>
      <c r="W17" s="181">
        <f>W$13*$AA17</f>
        <v>116.05704552961608</v>
      </c>
      <c r="X17" s="169">
        <f>X$13*$AB17</f>
        <v>146.76238126569976</v>
      </c>
      <c r="Y17" s="182">
        <f t="shared" si="24"/>
        <v>0</v>
      </c>
      <c r="Z17" s="133">
        <v>0.11257411723555744</v>
      </c>
      <c r="AA17" s="133">
        <v>5.9949566714031254E-2</v>
      </c>
      <c r="AB17" s="133">
        <v>0.17587373025916783</v>
      </c>
    </row>
    <row r="18" spans="1:29">
      <c r="A18" s="230" t="s">
        <v>119</v>
      </c>
      <c r="B18" s="321">
        <f>B$13*$Z18</f>
        <v>0</v>
      </c>
      <c r="C18" s="181">
        <f>C$13*$AA18</f>
        <v>0</v>
      </c>
      <c r="D18" s="169">
        <f>D$13*$AB18</f>
        <v>0</v>
      </c>
      <c r="E18" s="182">
        <f t="shared" si="19"/>
        <v>0</v>
      </c>
      <c r="F18" s="321">
        <f>F$13*$Z18</f>
        <v>6519.088724203154</v>
      </c>
      <c r="G18" s="181">
        <f>G$13*$AA18</f>
        <v>42.780381490567592</v>
      </c>
      <c r="H18" s="169">
        <f>H$13*$AB18</f>
        <v>28.762755813688038</v>
      </c>
      <c r="I18" s="182">
        <f t="shared" si="20"/>
        <v>0</v>
      </c>
      <c r="J18" s="321">
        <f>J$13*$Z18</f>
        <v>6699.5521738217194</v>
      </c>
      <c r="K18" s="181">
        <f>K$13*$AA18</f>
        <v>45.323766206420117</v>
      </c>
      <c r="L18" s="169">
        <f>L$13*$AB18</f>
        <v>29.323966082987642</v>
      </c>
      <c r="M18" s="182">
        <f t="shared" si="21"/>
        <v>0</v>
      </c>
      <c r="N18" s="321">
        <f>N$13*$Z18</f>
        <v>6885.3911264839126</v>
      </c>
      <c r="O18" s="181">
        <f>O$13*$AA18</f>
        <v>48.028804765046054</v>
      </c>
      <c r="P18" s="169">
        <f>P$13*$AB18</f>
        <v>29.896400557673239</v>
      </c>
      <c r="Q18" s="182">
        <f t="shared" si="22"/>
        <v>0</v>
      </c>
      <c r="R18" s="353">
        <f>R$13*$Z18</f>
        <v>7076.7764580411849</v>
      </c>
      <c r="S18" s="181">
        <f>S$13*$AA18</f>
        <v>50.906837458722613</v>
      </c>
      <c r="T18" s="169">
        <f>T$13*$AB18</f>
        <v>30.480283721852544</v>
      </c>
      <c r="U18" s="182">
        <f t="shared" si="23"/>
        <v>0</v>
      </c>
      <c r="V18" s="321">
        <f>V$13*$Z18</f>
        <v>7273.8847925115579</v>
      </c>
      <c r="W18" s="181">
        <f>W$13*$AA18</f>
        <v>53.970109972543888</v>
      </c>
      <c r="X18" s="169">
        <f>X$13*$AB18</f>
        <v>31.075844549315445</v>
      </c>
      <c r="Y18" s="182">
        <f t="shared" si="24"/>
        <v>0</v>
      </c>
      <c r="Z18" s="133">
        <v>1.5642394217930736E-2</v>
      </c>
      <c r="AA18" s="133">
        <v>2.7878399743830929E-2</v>
      </c>
      <c r="AB18" s="133">
        <v>3.7239956552268583E-2</v>
      </c>
    </row>
    <row r="19" spans="1:29" s="132" customFormat="1" ht="13">
      <c r="A19" s="229" t="s">
        <v>7</v>
      </c>
      <c r="B19" s="320"/>
      <c r="C19" s="159"/>
      <c r="D19" s="159"/>
      <c r="E19" s="162"/>
      <c r="F19" s="339">
        <f>'[18]DISCOM Sales incl Addl Loads'!$C658</f>
        <v>909452.85062386328</v>
      </c>
      <c r="G19" s="160">
        <f>'[18]DISCOM Sales incl Addl Loads'!R658</f>
        <v>1322.7269429623793</v>
      </c>
      <c r="H19" s="160">
        <f>'[18]DISCOM Sales incl Addl Loads'!D658</f>
        <v>2684.7053181028109</v>
      </c>
      <c r="I19" s="161">
        <f>'[18]DISCOM Sales incl Addl Loads'!E658</f>
        <v>0</v>
      </c>
      <c r="J19" s="339">
        <f>'[18]DISCOM Sales incl Addl Loads'!C751</f>
        <v>976687.98297256639</v>
      </c>
      <c r="K19" s="160">
        <f>'[18]DISCOM Sales incl Addl Loads'!R751</f>
        <v>1408.1133920309319</v>
      </c>
      <c r="L19" s="160">
        <f>'[18]DISCOM Sales incl Addl Loads'!D751</f>
        <v>3027.8307411910382</v>
      </c>
      <c r="M19" s="161">
        <f>'[18]DISCOM Sales incl Addl Loads'!E751</f>
        <v>0</v>
      </c>
      <c r="N19" s="339">
        <f>'[18]DISCOM Sales incl Addl Loads'!C844</f>
        <v>1049072.3029057186</v>
      </c>
      <c r="O19" s="160">
        <f>'[18]DISCOM Sales incl Addl Loads'!R844</f>
        <v>1499.4762199412874</v>
      </c>
      <c r="P19" s="160">
        <f>'[18]DISCOM Sales incl Addl Loads'!D844</f>
        <v>3415.9534516516974</v>
      </c>
      <c r="Q19" s="161">
        <f>'[18]DISCOM Sales incl Addl Loads'!E844</f>
        <v>0</v>
      </c>
      <c r="R19" s="339">
        <f>'[18]DISCOM Sales incl Addl Loads'!C937</f>
        <v>1127014.4136234226</v>
      </c>
      <c r="S19" s="160">
        <f>'[18]DISCOM Sales incl Addl Loads'!R937</f>
        <v>1597.2687356681317</v>
      </c>
      <c r="T19" s="160">
        <f>'[18]DISCOM Sales incl Addl Loads'!D937</f>
        <v>3855.124825144047</v>
      </c>
      <c r="U19" s="161">
        <f>'[18]DISCOM Sales incl Addl Loads'!E937</f>
        <v>0</v>
      </c>
      <c r="V19" s="339">
        <f>'[18]DISCOM Sales incl Addl Loads'!C1030</f>
        <v>1210956.4704268051</v>
      </c>
      <c r="W19" s="160">
        <f>'[18]DISCOM Sales incl Addl Loads'!R1030</f>
        <v>1701.9813964696689</v>
      </c>
      <c r="X19" s="160">
        <f>'[18]DISCOM Sales incl Addl Loads'!D1030</f>
        <v>4352.2297423595628</v>
      </c>
      <c r="Y19" s="161">
        <f>'[18]DISCOM Sales incl Addl Loads'!E1030</f>
        <v>0</v>
      </c>
      <c r="Z19" s="134"/>
      <c r="AA19" s="134"/>
      <c r="AB19" s="134"/>
      <c r="AC19" s="134"/>
    </row>
    <row r="20" spans="1:29" s="132" customFormat="1" ht="13">
      <c r="A20" s="234" t="s">
        <v>120</v>
      </c>
      <c r="B20" s="320">
        <f>B$19*$Z20</f>
        <v>0</v>
      </c>
      <c r="C20" s="159">
        <f>C$19*$AA20</f>
        <v>0</v>
      </c>
      <c r="D20" s="159">
        <f>D$19*$AB20</f>
        <v>0</v>
      </c>
      <c r="E20" s="162">
        <f>IFERROR(E$19*$AC20,0)</f>
        <v>0</v>
      </c>
      <c r="F20" s="320">
        <f>F$19*$Z20</f>
        <v>534377.72965934931</v>
      </c>
      <c r="G20" s="159">
        <f>G$19*$AA20</f>
        <v>90.052755539238262</v>
      </c>
      <c r="H20" s="159">
        <f>H$19*$AB20</f>
        <v>912.9926475328266</v>
      </c>
      <c r="I20" s="162">
        <f>IFERROR(I$19*$AC20,0)</f>
        <v>0</v>
      </c>
      <c r="J20" s="320">
        <f>J$19*$Z20</f>
        <v>573883.85397706344</v>
      </c>
      <c r="K20" s="159">
        <f>K$19*$AA20</f>
        <v>95.86596216154615</v>
      </c>
      <c r="L20" s="159">
        <f>L$19*$AB20</f>
        <v>1029.6799376978863</v>
      </c>
      <c r="M20" s="162">
        <f>IFERROR(M$19*$AC20,0)</f>
        <v>0</v>
      </c>
      <c r="N20" s="320">
        <f>N$19*$Z20</f>
        <v>616415.54599636921</v>
      </c>
      <c r="O20" s="159">
        <f>O$19*$AA20</f>
        <v>102.08604745651904</v>
      </c>
      <c r="P20" s="159">
        <f>P$19*$AB20</f>
        <v>1161.6695376743573</v>
      </c>
      <c r="Q20" s="162">
        <f>IFERROR(Q$19*$AC20,0)</f>
        <v>0</v>
      </c>
      <c r="R20" s="320">
        <f>R$19*$Z20</f>
        <v>662212.89342522505</v>
      </c>
      <c r="S20" s="159">
        <f>S$19*$AA20</f>
        <v>108.74387321501884</v>
      </c>
      <c r="T20" s="159">
        <f>T$19*$AB20</f>
        <v>1311.019349849927</v>
      </c>
      <c r="U20" s="162">
        <f>IFERROR(U$19*$AC20,0)</f>
        <v>0</v>
      </c>
      <c r="V20" s="320">
        <f>V$19*$Z20</f>
        <v>711535.69856763235</v>
      </c>
      <c r="W20" s="159">
        <f>W$19*$AA20</f>
        <v>115.8728303253241</v>
      </c>
      <c r="X20" s="159">
        <f>X$19*$AB20</f>
        <v>1480.070728192971</v>
      </c>
      <c r="Y20" s="162">
        <f>IFERROR(Y$19*$AC20,0)</f>
        <v>0</v>
      </c>
      <c r="Z20" s="134">
        <v>0.587581565435502</v>
      </c>
      <c r="AA20" s="134">
        <v>6.8081137999318364E-2</v>
      </c>
      <c r="AB20" s="134">
        <v>0.34007182888064869</v>
      </c>
      <c r="AC20" s="134"/>
    </row>
    <row r="21" spans="1:29">
      <c r="A21" s="230" t="s">
        <v>109</v>
      </c>
      <c r="B21" s="321">
        <f>B$20*$Z21</f>
        <v>0</v>
      </c>
      <c r="C21" s="181">
        <f>C$20*$AA21</f>
        <v>0</v>
      </c>
      <c r="D21" s="181">
        <f>D$20*$AB21</f>
        <v>0</v>
      </c>
      <c r="E21" s="183">
        <f>IFERROR(E$20*$AC21,0)</f>
        <v>0</v>
      </c>
      <c r="F21" s="321">
        <f>F$20*$Z21</f>
        <v>534377.72965934931</v>
      </c>
      <c r="G21" s="181">
        <f>G$20*$AA21</f>
        <v>90.052755539238262</v>
      </c>
      <c r="H21" s="181">
        <f>H$20*$AB21</f>
        <v>912.9926475328266</v>
      </c>
      <c r="I21" s="183">
        <f>IFERROR(I$20*$AC21,0)</f>
        <v>0</v>
      </c>
      <c r="J21" s="321">
        <f>J$20*$Z21</f>
        <v>573883.85397706344</v>
      </c>
      <c r="K21" s="181">
        <f>K$20*$AA21</f>
        <v>95.86596216154615</v>
      </c>
      <c r="L21" s="181">
        <f>L$20*$AB21</f>
        <v>1029.6799376978863</v>
      </c>
      <c r="M21" s="183">
        <f>IFERROR(M$20*$AC21,0)</f>
        <v>0</v>
      </c>
      <c r="N21" s="321">
        <f>N$20*$Z21</f>
        <v>616415.54599636921</v>
      </c>
      <c r="O21" s="181">
        <f>O$20*$AA21</f>
        <v>102.08604745651904</v>
      </c>
      <c r="P21" s="181">
        <f>P$20*$AB21</f>
        <v>1161.6695376743573</v>
      </c>
      <c r="Q21" s="183">
        <f>IFERROR(Q$20*$AC21,0)</f>
        <v>0</v>
      </c>
      <c r="R21" s="321">
        <f>R$20*$Z21</f>
        <v>662212.89342522505</v>
      </c>
      <c r="S21" s="181">
        <f>S$20*$AA21</f>
        <v>108.74387321501884</v>
      </c>
      <c r="T21" s="181">
        <f>T$20*$AB21</f>
        <v>1311.019349849927</v>
      </c>
      <c r="U21" s="183">
        <f>IFERROR(U$20*$AC21,0)</f>
        <v>0</v>
      </c>
      <c r="V21" s="321">
        <f>V$20*$Z21</f>
        <v>711535.69856763235</v>
      </c>
      <c r="W21" s="181">
        <f>W$20*$AA21</f>
        <v>115.8728303253241</v>
      </c>
      <c r="X21" s="181">
        <f>X$20*$AB21</f>
        <v>1480.070728192971</v>
      </c>
      <c r="Y21" s="183">
        <f>IFERROR(Y$20*$AC21,0)</f>
        <v>0</v>
      </c>
      <c r="Z21" s="133">
        <v>1</v>
      </c>
      <c r="AA21" s="133">
        <v>1</v>
      </c>
      <c r="AB21" s="133">
        <v>1</v>
      </c>
    </row>
    <row r="22" spans="1:29" s="132" customFormat="1" ht="13">
      <c r="A22" s="234" t="s">
        <v>121</v>
      </c>
      <c r="B22" s="320">
        <f>B$19*$Z22</f>
        <v>0</v>
      </c>
      <c r="C22" s="159">
        <f>C$19*$AA22</f>
        <v>0</v>
      </c>
      <c r="D22" s="159">
        <f>D$19*$AB22</f>
        <v>0</v>
      </c>
      <c r="E22" s="162">
        <f t="shared" ref="E22:E28" si="25">IFERROR(E$19*$AC22,0)</f>
        <v>0</v>
      </c>
      <c r="F22" s="320">
        <f>F$19*$Z22</f>
        <v>351456.12219903362</v>
      </c>
      <c r="G22" s="159">
        <f>G$19*$AA22</f>
        <v>1227.4069975856155</v>
      </c>
      <c r="H22" s="159">
        <f>H$19*$AB22</f>
        <v>1738.9483029657727</v>
      </c>
      <c r="I22" s="162">
        <f t="shared" ref="I22:I28" si="26">IFERROR(I$19*$AC22,0)</f>
        <v>0</v>
      </c>
      <c r="J22" s="320">
        <f>J$19*$Z22</f>
        <v>377438.99626953021</v>
      </c>
      <c r="K22" s="159">
        <f>K$19*$AA22</f>
        <v>1306.6402253075898</v>
      </c>
      <c r="L22" s="159">
        <f>L$19*$AB22</f>
        <v>1961.1989046092101</v>
      </c>
      <c r="M22" s="162">
        <f t="shared" ref="M22:M28" si="27">IFERROR(M$19*$AC22,0)</f>
        <v>0</v>
      </c>
      <c r="N22" s="320">
        <f>N$19*$Z22</f>
        <v>405411.76294376591</v>
      </c>
      <c r="O22" s="159">
        <f>O$19*$AA22</f>
        <v>1391.4191548463148</v>
      </c>
      <c r="P22" s="159">
        <f>P$19*$AB22</f>
        <v>2212.5953331658407</v>
      </c>
      <c r="Q22" s="162">
        <f t="shared" ref="Q22:Q28" si="28">IFERROR(Q$19*$AC22,0)</f>
        <v>0</v>
      </c>
      <c r="R22" s="320">
        <f>R$19*$Z22</f>
        <v>435532.32606043643</v>
      </c>
      <c r="S22" s="159">
        <f>S$19*$AA22</f>
        <v>1482.1644282780394</v>
      </c>
      <c r="T22" s="159">
        <f>T$19*$AB22</f>
        <v>2497.0572104140097</v>
      </c>
      <c r="U22" s="162">
        <f t="shared" ref="U22:U28" si="29">IFERROR(U$19*$AC22,0)</f>
        <v>0</v>
      </c>
      <c r="V22" s="320">
        <f>V$19*$Z22</f>
        <v>467971.55559640436</v>
      </c>
      <c r="W22" s="159">
        <f>W$19*$AA22</f>
        <v>1579.3311589380885</v>
      </c>
      <c r="X22" s="159">
        <f>X$19*$AB22</f>
        <v>2819.0440394186662</v>
      </c>
      <c r="Y22" s="162">
        <f t="shared" ref="Y22:Y28" si="30">IFERROR(Y$19*$AC22,0)</f>
        <v>0</v>
      </c>
      <c r="Z22" s="134">
        <v>0.38644787572873401</v>
      </c>
      <c r="AA22" s="134">
        <v>0.9279367930895206</v>
      </c>
      <c r="AB22" s="134">
        <v>0.64772408772022239</v>
      </c>
      <c r="AC22" s="133"/>
    </row>
    <row r="23" spans="1:29">
      <c r="A23" s="230" t="s">
        <v>112</v>
      </c>
      <c r="B23" s="321">
        <f>B$22*$Z23</f>
        <v>0</v>
      </c>
      <c r="C23" s="181">
        <f>C$22*$AA23</f>
        <v>0</v>
      </c>
      <c r="D23" s="181">
        <f>D$22*$AB23</f>
        <v>0</v>
      </c>
      <c r="E23" s="183">
        <f>IFERROR(E$22*$AC23,0)</f>
        <v>0</v>
      </c>
      <c r="F23" s="321">
        <f>F$22*$Z23</f>
        <v>148922.59608892066</v>
      </c>
      <c r="G23" s="181">
        <f>G$22*$AA23</f>
        <v>237.73746087221858</v>
      </c>
      <c r="H23" s="181">
        <f>H$22*$AB23</f>
        <v>310.39642755316697</v>
      </c>
      <c r="I23" s="183">
        <f>IFERROR(I$22*$AC23,0)</f>
        <v>0</v>
      </c>
      <c r="J23" s="321">
        <f>J$22*$Z23</f>
        <v>159932.32622598327</v>
      </c>
      <c r="K23" s="181">
        <f>K$22*$AA23</f>
        <v>253.08420927139295</v>
      </c>
      <c r="L23" s="181">
        <f>L$22*$AB23</f>
        <v>350.06741297234817</v>
      </c>
      <c r="M23" s="183">
        <f>IFERROR(M$22*$AC23,0)</f>
        <v>0</v>
      </c>
      <c r="N23" s="321">
        <f>N$22*$Z23</f>
        <v>171785.23408501237</v>
      </c>
      <c r="O23" s="181">
        <f>O$22*$AA23</f>
        <v>269.50510917146482</v>
      </c>
      <c r="P23" s="181">
        <f>P$22*$AB23</f>
        <v>394.94083053773448</v>
      </c>
      <c r="Q23" s="183">
        <f>IFERROR(Q$22*$AC23,0)</f>
        <v>0</v>
      </c>
      <c r="R23" s="321">
        <f>R$22*$Z23</f>
        <v>184548.22830155501</v>
      </c>
      <c r="S23" s="181">
        <f>S$22*$AA23</f>
        <v>287.08163507872291</v>
      </c>
      <c r="T23" s="181">
        <f>T$22*$AB23</f>
        <v>445.71631956309</v>
      </c>
      <c r="U23" s="183">
        <f>IFERROR(U$22*$AC23,0)</f>
        <v>0</v>
      </c>
      <c r="V23" s="321">
        <f>V$22*$Z23</f>
        <v>198293.71165633044</v>
      </c>
      <c r="W23" s="181">
        <f>W$22*$AA23</f>
        <v>305.90193826569697</v>
      </c>
      <c r="X23" s="181">
        <f>X$22*$AB23</f>
        <v>503.18988635732092</v>
      </c>
      <c r="Y23" s="183">
        <f>IFERROR(Y$22*$AC23,0)</f>
        <v>0</v>
      </c>
      <c r="Z23" s="133">
        <v>0.42373026583552897</v>
      </c>
      <c r="AA23" s="133">
        <v>0.19369081432635032</v>
      </c>
      <c r="AB23" s="133">
        <v>0.17849663904544288</v>
      </c>
    </row>
    <row r="24" spans="1:29">
      <c r="A24" s="230" t="s">
        <v>122</v>
      </c>
      <c r="B24" s="321">
        <f>B$22*$Z24</f>
        <v>0</v>
      </c>
      <c r="C24" s="181">
        <f>C$22*$AA24</f>
        <v>0</v>
      </c>
      <c r="D24" s="181">
        <f>D$22*$AB24</f>
        <v>0</v>
      </c>
      <c r="E24" s="183">
        <f t="shared" ref="E24:E26" si="31">IFERROR(E$22*$AC24,0)</f>
        <v>0</v>
      </c>
      <c r="F24" s="321">
        <f>F$22*$Z24</f>
        <v>129137.52038386615</v>
      </c>
      <c r="G24" s="181">
        <f>G$22*$AA24</f>
        <v>142.92360798573966</v>
      </c>
      <c r="H24" s="181">
        <f>H$22*$AB24</f>
        <v>421.31253267638732</v>
      </c>
      <c r="I24" s="183">
        <f t="shared" ref="I24:I26" si="32">IFERROR(I$22*$AC24,0)</f>
        <v>0</v>
      </c>
      <c r="J24" s="321">
        <f>J$22*$Z24</f>
        <v>138684.55547011227</v>
      </c>
      <c r="K24" s="181">
        <f>K$22*$AA24</f>
        <v>152.14980500160797</v>
      </c>
      <c r="L24" s="181">
        <f>L$22*$AB24</f>
        <v>475.15942605875517</v>
      </c>
      <c r="M24" s="183">
        <f t="shared" ref="M24:M26" si="33">IFERROR(M$22*$AC24,0)</f>
        <v>0</v>
      </c>
      <c r="N24" s="321">
        <f>N$22*$Z24</f>
        <v>148962.74810475798</v>
      </c>
      <c r="O24" s="181">
        <f>O$22*$AA24</f>
        <v>162.02176313340783</v>
      </c>
      <c r="P24" s="181">
        <f>P$22*$AB24</f>
        <v>536.06777269583006</v>
      </c>
      <c r="Q24" s="183">
        <f t="shared" ref="Q24:Q26" si="34">IFERROR(Q$22*$AC24,0)</f>
        <v>0</v>
      </c>
      <c r="R24" s="321">
        <f>R$22*$Z24</f>
        <v>160030.11779265827</v>
      </c>
      <c r="S24" s="181">
        <f>S$22*$AA24</f>
        <v>172.58846343088589</v>
      </c>
      <c r="T24" s="181">
        <f>T$22*$AB24</f>
        <v>604.98721886274961</v>
      </c>
      <c r="U24" s="183">
        <f t="shared" ref="U24:U26" si="35">IFERROR(U$22*$AC24,0)</f>
        <v>0</v>
      </c>
      <c r="V24" s="321">
        <f>V$22*$Z24</f>
        <v>171949.44826050434</v>
      </c>
      <c r="W24" s="181">
        <f>W$22*$AA24</f>
        <v>183.90290089900381</v>
      </c>
      <c r="X24" s="181">
        <f>X$22*$AB24</f>
        <v>682.99821331556223</v>
      </c>
      <c r="Y24" s="183">
        <f t="shared" ref="Y24:Y26" si="36">IFERROR(Y$22*$AC24,0)</f>
        <v>0</v>
      </c>
      <c r="Z24" s="133">
        <v>0.36743568322515691</v>
      </c>
      <c r="AA24" s="133">
        <v>0.1164435336175198</v>
      </c>
      <c r="AB24" s="133">
        <v>0.2422800792627588</v>
      </c>
    </row>
    <row r="25" spans="1:29">
      <c r="A25" s="230" t="s">
        <v>123</v>
      </c>
      <c r="B25" s="321">
        <f>B$22*$Z25</f>
        <v>0</v>
      </c>
      <c r="C25" s="181">
        <f>C$22*$AA25</f>
        <v>0</v>
      </c>
      <c r="D25" s="181">
        <f>D$22*$AB25</f>
        <v>0</v>
      </c>
      <c r="E25" s="183">
        <f t="shared" si="31"/>
        <v>0</v>
      </c>
      <c r="F25" s="321">
        <f>F$22*$Z25</f>
        <v>33458.836644668409</v>
      </c>
      <c r="G25" s="181">
        <f>G$22*$AA25</f>
        <v>150.6320513098436</v>
      </c>
      <c r="H25" s="181">
        <f>H$22*$AB25</f>
        <v>171.04917724485483</v>
      </c>
      <c r="I25" s="183">
        <f t="shared" si="32"/>
        <v>0</v>
      </c>
      <c r="J25" s="321">
        <f>J$22*$Z25</f>
        <v>35932.422063082056</v>
      </c>
      <c r="K25" s="181">
        <f>K$22*$AA25</f>
        <v>160.35585412923274</v>
      </c>
      <c r="L25" s="181">
        <f>L$22*$AB25</f>
        <v>192.91054166175445</v>
      </c>
      <c r="M25" s="183">
        <f t="shared" si="33"/>
        <v>0</v>
      </c>
      <c r="N25" s="321">
        <f>N$22*$Z25</f>
        <v>38595.446467939757</v>
      </c>
      <c r="O25" s="181">
        <f>O$22*$AA25</f>
        <v>170.76024655113602</v>
      </c>
      <c r="P25" s="181">
        <f>P$22*$AB25</f>
        <v>217.63879390109258</v>
      </c>
      <c r="Q25" s="183">
        <f t="shared" si="34"/>
        <v>0</v>
      </c>
      <c r="R25" s="321">
        <f>R$22*$Z25</f>
        <v>41462.942400747481</v>
      </c>
      <c r="S25" s="181">
        <f>S$22*$AA25</f>
        <v>181.89685136973438</v>
      </c>
      <c r="T25" s="181">
        <f>T$22*$AB25</f>
        <v>245.61948198586305</v>
      </c>
      <c r="U25" s="183">
        <f t="shared" si="35"/>
        <v>0</v>
      </c>
      <c r="V25" s="321">
        <f>V$22*$Z25</f>
        <v>44551.176787252749</v>
      </c>
      <c r="W25" s="181">
        <f>W$22*$AA25</f>
        <v>193.82152182312515</v>
      </c>
      <c r="X25" s="181">
        <f>X$22*$AB25</f>
        <v>277.2912585941699</v>
      </c>
      <c r="Y25" s="183">
        <f t="shared" si="36"/>
        <v>0</v>
      </c>
      <c r="Z25" s="133">
        <v>9.5200608358503094E-2</v>
      </c>
      <c r="AA25" s="133">
        <v>0.12272380034181493</v>
      </c>
      <c r="AB25" s="133">
        <v>9.8363578119677747E-2</v>
      </c>
    </row>
    <row r="26" spans="1:29">
      <c r="A26" s="230" t="s">
        <v>124</v>
      </c>
      <c r="B26" s="321">
        <f>B$22*$Z26</f>
        <v>0</v>
      </c>
      <c r="C26" s="181">
        <f>C$22*$AA26</f>
        <v>0</v>
      </c>
      <c r="D26" s="181">
        <f>D$22*$AB26</f>
        <v>0</v>
      </c>
      <c r="E26" s="183">
        <f t="shared" si="31"/>
        <v>0</v>
      </c>
      <c r="F26" s="321">
        <f>F$22*$Z26</f>
        <v>39937.16908157838</v>
      </c>
      <c r="G26" s="181">
        <f>G$22*$AA26</f>
        <v>696.11387741781368</v>
      </c>
      <c r="H26" s="181">
        <f>H$22*$AB26</f>
        <v>836.19016549136359</v>
      </c>
      <c r="I26" s="183">
        <f t="shared" si="32"/>
        <v>0</v>
      </c>
      <c r="J26" s="321">
        <f>J$22*$Z26</f>
        <v>42889.692510352601</v>
      </c>
      <c r="K26" s="181">
        <f>K$22*$AA26</f>
        <v>741.05035690535624</v>
      </c>
      <c r="L26" s="181">
        <f>L$22*$AB26</f>
        <v>943.06152391635237</v>
      </c>
      <c r="M26" s="183">
        <f t="shared" si="33"/>
        <v>0</v>
      </c>
      <c r="N26" s="321">
        <f>N$22*$Z26</f>
        <v>46068.334286055782</v>
      </c>
      <c r="O26" s="181">
        <f>O$22*$AA26</f>
        <v>789.13203599030612</v>
      </c>
      <c r="P26" s="181">
        <f>P$22*$AB26</f>
        <v>1063.9479360311836</v>
      </c>
      <c r="Q26" s="183">
        <f t="shared" si="34"/>
        <v>0</v>
      </c>
      <c r="R26" s="321">
        <f>R$22*$Z26</f>
        <v>49491.037565475657</v>
      </c>
      <c r="S26" s="181">
        <f>S$22*$AA26</f>
        <v>840.59747839869624</v>
      </c>
      <c r="T26" s="181">
        <f>T$22*$AB26</f>
        <v>1200.7341900023071</v>
      </c>
      <c r="U26" s="183">
        <f t="shared" si="35"/>
        <v>0</v>
      </c>
      <c r="V26" s="321">
        <f>V$22*$Z26</f>
        <v>53177.218892316814</v>
      </c>
      <c r="W26" s="181">
        <f>W$22*$AA26</f>
        <v>895.70479795026256</v>
      </c>
      <c r="X26" s="181">
        <f>X$22*$AB26</f>
        <v>1355.5646811516133</v>
      </c>
      <c r="Y26" s="183">
        <f t="shared" si="36"/>
        <v>0</v>
      </c>
      <c r="Z26" s="133">
        <v>0.113633442580811</v>
      </c>
      <c r="AA26" s="133">
        <v>0.56714185171431497</v>
      </c>
      <c r="AB26" s="133">
        <v>0.4808597035721206</v>
      </c>
    </row>
    <row r="27" spans="1:29" s="132" customFormat="1" ht="13">
      <c r="A27" s="234" t="s">
        <v>125</v>
      </c>
      <c r="B27" s="320">
        <f>B$19*$Z27</f>
        <v>0</v>
      </c>
      <c r="C27" s="159">
        <f>C$19*$AA27</f>
        <v>0</v>
      </c>
      <c r="D27" s="159">
        <f>D$19*$AB27</f>
        <v>0</v>
      </c>
      <c r="E27" s="162">
        <f t="shared" si="25"/>
        <v>0</v>
      </c>
      <c r="F27" s="320">
        <f>F$19*$Z27</f>
        <v>722.74249150884111</v>
      </c>
      <c r="G27" s="159">
        <f>G$19*$AA27</f>
        <v>1.587032449080231</v>
      </c>
      <c r="H27" s="159">
        <f>H$19*$AB27</f>
        <v>4.360226710932074</v>
      </c>
      <c r="I27" s="162">
        <f t="shared" si="26"/>
        <v>0</v>
      </c>
      <c r="J27" s="320">
        <f>J$19*$Z27</f>
        <v>776.17427418706814</v>
      </c>
      <c r="K27" s="159">
        <f>K$19*$AA27</f>
        <v>1.6894807027462815</v>
      </c>
      <c r="L27" s="159">
        <f>L$19*$AB27</f>
        <v>4.9174963020715605</v>
      </c>
      <c r="M27" s="162">
        <f t="shared" si="27"/>
        <v>0</v>
      </c>
      <c r="N27" s="320">
        <f>N$19*$Z27</f>
        <v>833.69811800016134</v>
      </c>
      <c r="O27" s="159">
        <f>O$19*$AA27</f>
        <v>1.7990995271793384</v>
      </c>
      <c r="P27" s="159">
        <f>P$19*$AB27</f>
        <v>5.5478459340623871</v>
      </c>
      <c r="Q27" s="162">
        <f t="shared" si="28"/>
        <v>0</v>
      </c>
      <c r="R27" s="320">
        <f>R$19*$Z27</f>
        <v>895.63874005102286</v>
      </c>
      <c r="S27" s="159">
        <f>S$19*$AA27</f>
        <v>1.9164328109394055</v>
      </c>
      <c r="T27" s="159">
        <f>T$19*$AB27</f>
        <v>6.2611036389084642</v>
      </c>
      <c r="U27" s="162">
        <f t="shared" si="29"/>
        <v>0</v>
      </c>
      <c r="V27" s="320">
        <f>V$19*$Z27</f>
        <v>962.34752130871664</v>
      </c>
      <c r="W27" s="159">
        <f>W$19*$AA27</f>
        <v>2.0420690137896997</v>
      </c>
      <c r="X27" s="159">
        <f>X$19*$AB27</f>
        <v>7.0684511431442214</v>
      </c>
      <c r="Y27" s="162">
        <f t="shared" si="30"/>
        <v>0</v>
      </c>
      <c r="Z27" s="134">
        <v>7.9470034209366293E-4</v>
      </c>
      <c r="AA27" s="134">
        <v>1.1998186455066176E-3</v>
      </c>
      <c r="AB27" s="134">
        <v>1.6240988094787612E-3</v>
      </c>
      <c r="AC27" s="133"/>
    </row>
    <row r="28" spans="1:29" s="132" customFormat="1" ht="13">
      <c r="A28" s="234" t="s">
        <v>126</v>
      </c>
      <c r="B28" s="320">
        <f>B$19*$Z28</f>
        <v>0</v>
      </c>
      <c r="C28" s="159">
        <f>C$19*$AA28</f>
        <v>0</v>
      </c>
      <c r="D28" s="159">
        <f>D$19*$AB28</f>
        <v>0</v>
      </c>
      <c r="E28" s="162">
        <f t="shared" si="25"/>
        <v>0</v>
      </c>
      <c r="F28" s="320">
        <f>F$19*$Z28</f>
        <v>22896.256273971489</v>
      </c>
      <c r="G28" s="159">
        <f>G$19*$AA28</f>
        <v>3.6801573884452115</v>
      </c>
      <c r="H28" s="159">
        <f>H$19*$AB28</f>
        <v>28.404140893279585</v>
      </c>
      <c r="I28" s="162">
        <f t="shared" si="26"/>
        <v>0</v>
      </c>
      <c r="J28" s="320">
        <f>J$19*$Z28</f>
        <v>24588.958451785635</v>
      </c>
      <c r="K28" s="159">
        <f>K$19*$AA28</f>
        <v>3.9177238590494712</v>
      </c>
      <c r="L28" s="159">
        <f>L$19*$AB28</f>
        <v>32.034402581870225</v>
      </c>
      <c r="M28" s="162">
        <f t="shared" si="27"/>
        <v>0</v>
      </c>
      <c r="N28" s="320">
        <f>N$19*$Z28</f>
        <v>26411.295847583235</v>
      </c>
      <c r="O28" s="159">
        <f>O$19*$AA28</f>
        <v>4.171918111273988</v>
      </c>
      <c r="P28" s="159">
        <f>P$19*$AB28</f>
        <v>36.140734877437254</v>
      </c>
      <c r="Q28" s="162">
        <f t="shared" si="28"/>
        <v>0</v>
      </c>
      <c r="R28" s="320">
        <f>R$19*$Z28</f>
        <v>28373.555397710137</v>
      </c>
      <c r="S28" s="159">
        <f>S$19*$AA28</f>
        <v>4.4440013641340048</v>
      </c>
      <c r="T28" s="159">
        <f>T$19*$AB28</f>
        <v>40.787161241201808</v>
      </c>
      <c r="U28" s="162">
        <f t="shared" si="29"/>
        <v>0</v>
      </c>
      <c r="V28" s="320">
        <f>V$19*$Z28</f>
        <v>30486.868741459733</v>
      </c>
      <c r="W28" s="159">
        <f>W$19*$AA28</f>
        <v>4.735338192466453</v>
      </c>
      <c r="X28" s="159">
        <f>X$19*$AB28</f>
        <v>46.046523604781285</v>
      </c>
      <c r="Y28" s="162">
        <f t="shared" si="30"/>
        <v>0</v>
      </c>
      <c r="Z28" s="134">
        <v>2.5175858493670336E-2</v>
      </c>
      <c r="AA28" s="134">
        <v>2.7822502656543236E-3</v>
      </c>
      <c r="AB28" s="134">
        <v>1.0579984589650166E-2</v>
      </c>
      <c r="AC28" s="133"/>
    </row>
    <row r="29" spans="1:29">
      <c r="A29" s="230" t="s">
        <v>109</v>
      </c>
      <c r="B29" s="321">
        <f>B$28*$Z29</f>
        <v>0</v>
      </c>
      <c r="C29" s="181">
        <f>C$28*$AA29</f>
        <v>0</v>
      </c>
      <c r="D29" s="181">
        <f>D$28*$AB29</f>
        <v>0</v>
      </c>
      <c r="E29" s="183">
        <f>IFERROR(E$28*$AC29,0)</f>
        <v>0</v>
      </c>
      <c r="F29" s="321">
        <f>F$28*$Z29</f>
        <v>18635.087001117281</v>
      </c>
      <c r="G29" s="181">
        <f>G$28*$AA29</f>
        <v>1.9502583301234349</v>
      </c>
      <c r="H29" s="181">
        <f>H$28*$AB29</f>
        <v>22.313353845273909</v>
      </c>
      <c r="I29" s="183">
        <f>IFERROR(I$28*$AC29,0)</f>
        <v>0</v>
      </c>
      <c r="J29" s="321">
        <f>J$28*$Z29</f>
        <v>20012.764293557713</v>
      </c>
      <c r="K29" s="181">
        <f>K$28*$AA29</f>
        <v>2.0761540295053904</v>
      </c>
      <c r="L29" s="181">
        <f>L$28*$AB29</f>
        <v>25.165167385870372</v>
      </c>
      <c r="M29" s="183">
        <f>IFERROR(M$28*$AC29,0)</f>
        <v>0</v>
      </c>
      <c r="N29" s="321">
        <f>N$28*$Z29</f>
        <v>21495.950693540617</v>
      </c>
      <c r="O29" s="181">
        <f>O$28*$AA29</f>
        <v>2.2108614361578551</v>
      </c>
      <c r="P29" s="181">
        <f>P$28*$AB29</f>
        <v>28.390966253067997</v>
      </c>
      <c r="Q29" s="183">
        <f>IFERROR(Q$28*$AC29,0)</f>
        <v>0</v>
      </c>
      <c r="R29" s="321">
        <f>R$28*$Z29</f>
        <v>23093.018659492649</v>
      </c>
      <c r="S29" s="181">
        <f>S$28*$AA29</f>
        <v>2.3550489190202417</v>
      </c>
      <c r="T29" s="181">
        <f>T$28*$AB29</f>
        <v>32.041045160936598</v>
      </c>
      <c r="U29" s="183">
        <f>IFERROR(U$28*$AC29,0)</f>
        <v>0</v>
      </c>
      <c r="V29" s="321">
        <f>V$28*$Z29</f>
        <v>24813.02814707709</v>
      </c>
      <c r="W29" s="181">
        <f>W$28*$AA29</f>
        <v>2.5094396192960096</v>
      </c>
      <c r="X29" s="181">
        <f>X$28*$AB29</f>
        <v>36.172626322288707</v>
      </c>
      <c r="Y29" s="183">
        <f>IFERROR(Y$28*$AC29,0)</f>
        <v>0</v>
      </c>
      <c r="Z29" s="133">
        <v>0.81389231401561857</v>
      </c>
      <c r="AA29" s="133">
        <v>0.52993883800914765</v>
      </c>
      <c r="AB29" s="133">
        <v>0.78556693297325686</v>
      </c>
    </row>
    <row r="30" spans="1:29">
      <c r="A30" s="230" t="s">
        <v>127</v>
      </c>
      <c r="B30" s="321">
        <f>B$28*$Z30</f>
        <v>0</v>
      </c>
      <c r="C30" s="181">
        <f>C$28*$AA30</f>
        <v>0</v>
      </c>
      <c r="D30" s="181">
        <f>D$28*$AB30</f>
        <v>0</v>
      </c>
      <c r="E30" s="183">
        <f>IFERROR(E$28*$AC30,0)</f>
        <v>0</v>
      </c>
      <c r="F30" s="321">
        <f>F$28*$Z30</f>
        <v>2964.3735003292313</v>
      </c>
      <c r="G30" s="181">
        <f>G$28*$AA30</f>
        <v>1.0693262544013773</v>
      </c>
      <c r="H30" s="181">
        <f>H$28*$AB30</f>
        <v>3.8498835213686737</v>
      </c>
      <c r="I30" s="183">
        <f>IFERROR(I$28*$AC30,0)</f>
        <v>0</v>
      </c>
      <c r="J30" s="321">
        <f>J$28*$Z30</f>
        <v>3183.5272964703968</v>
      </c>
      <c r="K30" s="181">
        <f>K$28*$AA30</f>
        <v>1.1383548413254634</v>
      </c>
      <c r="L30" s="181">
        <f>L$28*$AB30</f>
        <v>4.3419274351653367</v>
      </c>
      <c r="M30" s="183">
        <f>IFERROR(M$28*$AC30,0)</f>
        <v>0</v>
      </c>
      <c r="N30" s="321">
        <f>N$28*$Z30</f>
        <v>3419.4649371100368</v>
      </c>
      <c r="O30" s="181">
        <f>O$28*$AA30</f>
        <v>1.2122148855928738</v>
      </c>
      <c r="P30" s="181">
        <f>P$28*$AB30</f>
        <v>4.8984977288195228</v>
      </c>
      <c r="Q30" s="183">
        <f>IFERROR(Q$28*$AC30,0)</f>
        <v>0</v>
      </c>
      <c r="R30" s="321">
        <f>R$28*$Z30</f>
        <v>3673.5182697405235</v>
      </c>
      <c r="S30" s="181">
        <f>S$28*$AA30</f>
        <v>1.2912728537601166</v>
      </c>
      <c r="T30" s="181">
        <f>T$28*$AB30</f>
        <v>5.52827211130551</v>
      </c>
      <c r="U30" s="183">
        <f>IFERROR(U$28*$AC30,0)</f>
        <v>0</v>
      </c>
      <c r="V30" s="321">
        <f>V$28*$Z30</f>
        <v>3947.1285053677834</v>
      </c>
      <c r="W30" s="181">
        <f>W$28*$AA30</f>
        <v>1.375925244005179</v>
      </c>
      <c r="X30" s="181">
        <f>X$28*$AB30</f>
        <v>6.2411235428107625</v>
      </c>
      <c r="Y30" s="183">
        <f>IFERROR(Y$28*$AC30,0)</f>
        <v>0</v>
      </c>
      <c r="Z30" s="133">
        <v>0.12946979038224415</v>
      </c>
      <c r="AA30" s="133">
        <v>0.29056535944870143</v>
      </c>
      <c r="AB30" s="133">
        <v>0.13553951643295628</v>
      </c>
    </row>
    <row r="31" spans="1:29">
      <c r="A31" s="230" t="s">
        <v>128</v>
      </c>
      <c r="B31" s="321">
        <f>B$28*$Z31</f>
        <v>0</v>
      </c>
      <c r="C31" s="181">
        <f>C$28*$AA31</f>
        <v>0</v>
      </c>
      <c r="D31" s="181">
        <f>D$28*$AB31</f>
        <v>0</v>
      </c>
      <c r="E31" s="183">
        <f>IFERROR(E$28*$AC31,0)</f>
        <v>0</v>
      </c>
      <c r="F31" s="321">
        <f>F$28*$Z31</f>
        <v>1296.7957725249778</v>
      </c>
      <c r="G31" s="181">
        <f>G$28*$AA31</f>
        <v>0.66057280392039952</v>
      </c>
      <c r="H31" s="181">
        <f>H$28*$AB31</f>
        <v>2.2409035266370041</v>
      </c>
      <c r="I31" s="183">
        <f>IFERROR(I$28*$AC31,0)</f>
        <v>0</v>
      </c>
      <c r="J31" s="321">
        <f>J$28*$Z31</f>
        <v>1392.6668617575258</v>
      </c>
      <c r="K31" s="181">
        <f>K$28*$AA31</f>
        <v>0.7032149882186175</v>
      </c>
      <c r="L31" s="181">
        <f>L$28*$AB31</f>
        <v>2.5273077608345158</v>
      </c>
      <c r="M31" s="183">
        <f>IFERROR(M$28*$AC31,0)</f>
        <v>0</v>
      </c>
      <c r="N31" s="321">
        <f>N$28*$Z31</f>
        <v>1495.8802169325811</v>
      </c>
      <c r="O31" s="181">
        <f>O$28*$AA31</f>
        <v>0.74884178952325908</v>
      </c>
      <c r="P31" s="181">
        <f>P$28*$AB31</f>
        <v>2.8512708955497343</v>
      </c>
      <c r="Q31" s="183">
        <f>IFERROR(Q$28*$AC31,0)</f>
        <v>0</v>
      </c>
      <c r="R31" s="321">
        <f>R$28*$Z31</f>
        <v>1607.0184684769654</v>
      </c>
      <c r="S31" s="181">
        <f>S$28*$AA31</f>
        <v>0.79767959135364674</v>
      </c>
      <c r="T31" s="181">
        <f>T$28*$AB31</f>
        <v>3.2178439689596985</v>
      </c>
      <c r="U31" s="183">
        <f>IFERROR(U$28*$AC31,0)</f>
        <v>0</v>
      </c>
      <c r="V31" s="321">
        <f>V$28*$Z31</f>
        <v>1726.7120890148587</v>
      </c>
      <c r="W31" s="181">
        <f>W$28*$AA31</f>
        <v>0.84997332916526447</v>
      </c>
      <c r="X31" s="181">
        <f>X$28*$AB31</f>
        <v>3.6327737396818143</v>
      </c>
      <c r="Y31" s="183">
        <f>IFERROR(Y$28*$AC31,0)</f>
        <v>0</v>
      </c>
      <c r="Z31" s="133">
        <v>5.6637895602137278E-2</v>
      </c>
      <c r="AA31" s="133">
        <v>0.17949580254215095</v>
      </c>
      <c r="AB31" s="133">
        <v>7.8893550593786888E-2</v>
      </c>
    </row>
    <row r="32" spans="1:29" s="131" customFormat="1" ht="13">
      <c r="A32" s="231" t="s">
        <v>42</v>
      </c>
      <c r="B32" s="322"/>
      <c r="C32" s="163"/>
      <c r="D32" s="163"/>
      <c r="E32" s="164"/>
      <c r="F32" s="340">
        <f>'[18]DISCOM Sales incl Addl Loads'!$C659</f>
        <v>41906.405877369696</v>
      </c>
      <c r="G32" s="165">
        <f>'[18]DISCOM Sales incl Addl Loads'!R659</f>
        <v>281.66035354909877</v>
      </c>
      <c r="H32" s="165">
        <f>'[18]DISCOM Sales incl Addl Loads'!D659</f>
        <v>742.51504852059554</v>
      </c>
      <c r="I32" s="166">
        <f>'[18]DISCOM Sales incl Addl Loads'!E659</f>
        <v>0</v>
      </c>
      <c r="J32" s="340">
        <f>'[18]DISCOM Sales incl Addl Loads'!C752</f>
        <v>43048.528992224543</v>
      </c>
      <c r="K32" s="165">
        <f>'[18]DISCOM Sales incl Addl Loads'!R752</f>
        <v>288.30455995158718</v>
      </c>
      <c r="L32" s="165">
        <f>'[18]DISCOM Sales incl Addl Loads'!D752</f>
        <v>772.38768739873535</v>
      </c>
      <c r="M32" s="166">
        <f>'[18]DISCOM Sales incl Addl Loads'!E752</f>
        <v>0</v>
      </c>
      <c r="N32" s="340">
        <f>'[18]DISCOM Sales incl Addl Loads'!C845</f>
        <v>44225.549372161848</v>
      </c>
      <c r="O32" s="165">
        <f>'[18]DISCOM Sales incl Addl Loads'!R845</f>
        <v>295.12405698023616</v>
      </c>
      <c r="P32" s="165">
        <f>'[18]DISCOM Sales incl Addl Loads'!D845</f>
        <v>804.74551639556205</v>
      </c>
      <c r="Q32" s="166">
        <f>'[18]DISCOM Sales incl Addl Loads'!E845</f>
        <v>0</v>
      </c>
      <c r="R32" s="340">
        <f>'[18]DISCOM Sales incl Addl Loads'!C938</f>
        <v>45438.662193453325</v>
      </c>
      <c r="S32" s="165">
        <f>'[18]DISCOM Sales incl Addl Loads'!R938</f>
        <v>302.12415645095342</v>
      </c>
      <c r="T32" s="165">
        <f>'[18]DISCOM Sales incl Addl Loads'!D938</f>
        <v>839.66205377399115</v>
      </c>
      <c r="U32" s="166">
        <f>'[18]DISCOM Sales incl Addl Loads'!E938</f>
        <v>0</v>
      </c>
      <c r="V32" s="340">
        <f>'[18]DISCOM Sales incl Addl Loads'!C1031</f>
        <v>46689.107968677512</v>
      </c>
      <c r="W32" s="165">
        <f>'[18]DISCOM Sales incl Addl Loads'!R1031</f>
        <v>309.31035425396783</v>
      </c>
      <c r="X32" s="165">
        <f>'[18]DISCOM Sales incl Addl Loads'!D1031</f>
        <v>877.23567885931266</v>
      </c>
      <c r="Y32" s="166">
        <f>'[18]DISCOM Sales incl Addl Loads'!E1031</f>
        <v>0</v>
      </c>
      <c r="Z32" s="134"/>
      <c r="AA32" s="134"/>
      <c r="AB32" s="134"/>
      <c r="AC32" s="134"/>
    </row>
    <row r="33" spans="1:29">
      <c r="A33" s="230" t="s">
        <v>129</v>
      </c>
      <c r="B33" s="286">
        <f t="shared" ref="B33:B38" si="37">B$32*$Z33</f>
        <v>0</v>
      </c>
      <c r="C33" s="128">
        <f t="shared" ref="C33:C38" si="38">C$32*$AA33</f>
        <v>0</v>
      </c>
      <c r="D33" s="128">
        <f>IFERROR(D$32*$AB33,0)</f>
        <v>0</v>
      </c>
      <c r="E33" s="129">
        <f>IFERROR(E$32*$AC33,0)</f>
        <v>0</v>
      </c>
      <c r="F33" s="286">
        <f t="shared" ref="F33:F38" si="39">F$32*$Z33</f>
        <v>35862.923385490169</v>
      </c>
      <c r="G33" s="128">
        <f t="shared" ref="G33:G38" si="40">G$32*$AA33</f>
        <v>261.44781283207885</v>
      </c>
      <c r="H33" s="128">
        <f>IFERROR(H$32*$AB33,0)</f>
        <v>696.18567278036949</v>
      </c>
      <c r="I33" s="129">
        <f>IFERROR(I$32*$AC33,0)</f>
        <v>0</v>
      </c>
      <c r="J33" s="286">
        <f t="shared" ref="J33:J38" si="41">J$32*$Z33</f>
        <v>36840.33657345712</v>
      </c>
      <c r="K33" s="128">
        <f t="shared" ref="K33:K38" si="42">K$32*$AA33</f>
        <v>267.61521697698868</v>
      </c>
      <c r="L33" s="128">
        <f>IFERROR(L$32*$AB33,0)</f>
        <v>724.19440234960723</v>
      </c>
      <c r="M33" s="129">
        <f>IFERROR(M$32*$AC33,0)</f>
        <v>0</v>
      </c>
      <c r="N33" s="286">
        <f t="shared" ref="N33:N38" si="43">N$32*$Z33</f>
        <v>37847.614358919673</v>
      </c>
      <c r="O33" s="128">
        <f t="shared" ref="O33:O38" si="44">O$32*$AA33</f>
        <v>273.94533252320929</v>
      </c>
      <c r="P33" s="128">
        <f>IFERROR(P$32*$AB33,0)</f>
        <v>754.53325810041167</v>
      </c>
      <c r="Q33" s="129">
        <f>IFERROR(Q$32*$AC33,0)</f>
        <v>0</v>
      </c>
      <c r="R33" s="286">
        <f t="shared" ref="R33:R38" si="45">R$32*$Z33</f>
        <v>38885.779557224741</v>
      </c>
      <c r="S33" s="128">
        <f t="shared" ref="S33:S38" si="46">S$32*$AA33</f>
        <v>280.44309009954134</v>
      </c>
      <c r="T33" s="128">
        <f>IFERROR(T$32*$AB33,0)</f>
        <v>787.27117110890254</v>
      </c>
      <c r="U33" s="129">
        <f>IFERROR(U$32*$AC33,0)</f>
        <v>0</v>
      </c>
      <c r="V33" s="286">
        <f t="shared" ref="V33:V38" si="47">V$32*$Z33</f>
        <v>39955.893781904451</v>
      </c>
      <c r="W33" s="128">
        <f t="shared" ref="W33:W38" si="48">W$32*$AA33</f>
        <v>287.11359119954545</v>
      </c>
      <c r="X33" s="128">
        <f>IFERROR(X$32*$AB33,0)</f>
        <v>822.50038230258826</v>
      </c>
      <c r="Y33" s="129">
        <f>IFERROR(Y$32*$AC33,0)</f>
        <v>0</v>
      </c>
      <c r="Z33" s="135">
        <v>0.85578618911952242</v>
      </c>
      <c r="AA33" s="133">
        <v>0.92823789197759243</v>
      </c>
      <c r="AB33" s="135">
        <v>0.93760479894308701</v>
      </c>
    </row>
    <row r="34" spans="1:29">
      <c r="A34" s="232" t="s">
        <v>130</v>
      </c>
      <c r="B34" s="286">
        <f t="shared" si="37"/>
        <v>0</v>
      </c>
      <c r="C34" s="128">
        <f t="shared" si="38"/>
        <v>0</v>
      </c>
      <c r="D34" s="128">
        <f t="shared" ref="D34:D38" si="49">IFERROR(D$32*$AB34,0)</f>
        <v>0</v>
      </c>
      <c r="E34" s="129">
        <f t="shared" ref="E34:E38" si="50">IFERROR(E$32*$AC34,0)</f>
        <v>0</v>
      </c>
      <c r="F34" s="286">
        <f t="shared" si="39"/>
        <v>0</v>
      </c>
      <c r="G34" s="128">
        <f t="shared" si="40"/>
        <v>0</v>
      </c>
      <c r="H34" s="128">
        <f t="shared" ref="H34:H38" si="51">IFERROR(H$32*$AB34,0)</f>
        <v>0</v>
      </c>
      <c r="I34" s="129">
        <f t="shared" ref="I34:I38" si="52">IFERROR(I$32*$AC34,0)</f>
        <v>0</v>
      </c>
      <c r="J34" s="286">
        <f t="shared" si="41"/>
        <v>0</v>
      </c>
      <c r="K34" s="128">
        <f t="shared" si="42"/>
        <v>0</v>
      </c>
      <c r="L34" s="128">
        <f t="shared" ref="L34:L38" si="53">IFERROR(L$32*$AB34,0)</f>
        <v>0</v>
      </c>
      <c r="M34" s="129">
        <f t="shared" ref="M34:M38" si="54">IFERROR(M$32*$AC34,0)</f>
        <v>0</v>
      </c>
      <c r="N34" s="286">
        <f t="shared" si="43"/>
        <v>0</v>
      </c>
      <c r="O34" s="128">
        <f t="shared" si="44"/>
        <v>0</v>
      </c>
      <c r="P34" s="128">
        <f t="shared" ref="P34:P38" si="55">IFERROR(P$32*$AB34,0)</f>
        <v>0</v>
      </c>
      <c r="Q34" s="129">
        <f t="shared" ref="Q34:Q38" si="56">IFERROR(Q$32*$AC34,0)</f>
        <v>0</v>
      </c>
      <c r="R34" s="286">
        <f t="shared" si="45"/>
        <v>0</v>
      </c>
      <c r="S34" s="128">
        <f t="shared" si="46"/>
        <v>0</v>
      </c>
      <c r="T34" s="128">
        <f t="shared" ref="T34:T38" si="57">IFERROR(T$32*$AB34,0)</f>
        <v>0</v>
      </c>
      <c r="U34" s="129">
        <f t="shared" ref="U34:U38" si="58">IFERROR(U$32*$AC34,0)</f>
        <v>0</v>
      </c>
      <c r="V34" s="286">
        <f t="shared" si="47"/>
        <v>0</v>
      </c>
      <c r="W34" s="128">
        <f t="shared" si="48"/>
        <v>0</v>
      </c>
      <c r="X34" s="128">
        <f t="shared" ref="X34:X38" si="59">IFERROR(X$32*$AB34,0)</f>
        <v>0</v>
      </c>
      <c r="Y34" s="129">
        <f t="shared" ref="Y34:Y38" si="60">IFERROR(Y$32*$AC34,0)</f>
        <v>0</v>
      </c>
      <c r="Z34" s="135">
        <v>0</v>
      </c>
      <c r="AA34" s="133">
        <v>0</v>
      </c>
      <c r="AB34" s="135">
        <v>0</v>
      </c>
    </row>
    <row r="35" spans="1:29">
      <c r="A35" s="230" t="s">
        <v>131</v>
      </c>
      <c r="B35" s="286">
        <f t="shared" si="37"/>
        <v>0</v>
      </c>
      <c r="C35" s="128">
        <f t="shared" si="38"/>
        <v>0</v>
      </c>
      <c r="D35" s="128">
        <f t="shared" si="49"/>
        <v>0</v>
      </c>
      <c r="E35" s="129">
        <f t="shared" si="50"/>
        <v>0</v>
      </c>
      <c r="F35" s="286">
        <f t="shared" si="39"/>
        <v>189.51026942237462</v>
      </c>
      <c r="G35" s="128">
        <f t="shared" si="40"/>
        <v>0.80777259114526556</v>
      </c>
      <c r="H35" s="128">
        <f t="shared" si="51"/>
        <v>1.9141646338130756</v>
      </c>
      <c r="I35" s="129">
        <f t="shared" si="52"/>
        <v>0</v>
      </c>
      <c r="J35" s="286">
        <f t="shared" si="41"/>
        <v>194.67520911782455</v>
      </c>
      <c r="K35" s="128">
        <f t="shared" si="42"/>
        <v>0.82682748387054383</v>
      </c>
      <c r="L35" s="128">
        <f t="shared" si="53"/>
        <v>1.9911747213165325</v>
      </c>
      <c r="M35" s="129">
        <f t="shared" si="54"/>
        <v>0</v>
      </c>
      <c r="N35" s="286">
        <f t="shared" si="43"/>
        <v>199.99796215873852</v>
      </c>
      <c r="O35" s="128">
        <f t="shared" si="44"/>
        <v>0.84638509187510447</v>
      </c>
      <c r="P35" s="128">
        <f t="shared" si="55"/>
        <v>2.0745914978735924</v>
      </c>
      <c r="Q35" s="129">
        <f t="shared" si="56"/>
        <v>0</v>
      </c>
      <c r="R35" s="286">
        <f t="shared" si="45"/>
        <v>205.48393340321678</v>
      </c>
      <c r="S35" s="128">
        <f t="shared" si="46"/>
        <v>0.86646064889435037</v>
      </c>
      <c r="T35" s="128">
        <f t="shared" si="57"/>
        <v>2.1646044896885956</v>
      </c>
      <c r="U35" s="129">
        <f t="shared" si="58"/>
        <v>0</v>
      </c>
      <c r="V35" s="286">
        <f t="shared" si="47"/>
        <v>211.13873273041881</v>
      </c>
      <c r="W35" s="128">
        <f t="shared" si="48"/>
        <v>0.88706991656968703</v>
      </c>
      <c r="X35" s="128">
        <f t="shared" si="59"/>
        <v>2.2614673134734788</v>
      </c>
      <c r="Y35" s="129">
        <f t="shared" si="60"/>
        <v>0</v>
      </c>
      <c r="Z35" s="135">
        <v>4.5222267444489667E-3</v>
      </c>
      <c r="AA35" s="133">
        <v>2.8678959639396157E-3</v>
      </c>
      <c r="AB35" s="135">
        <v>2.5779472586136836E-3</v>
      </c>
    </row>
    <row r="36" spans="1:29">
      <c r="A36" s="230" t="s">
        <v>132</v>
      </c>
      <c r="B36" s="286">
        <f t="shared" si="37"/>
        <v>0</v>
      </c>
      <c r="C36" s="128">
        <f t="shared" si="38"/>
        <v>0</v>
      </c>
      <c r="D36" s="128">
        <f t="shared" si="49"/>
        <v>0</v>
      </c>
      <c r="E36" s="129">
        <f t="shared" si="50"/>
        <v>0</v>
      </c>
      <c r="F36" s="286">
        <f t="shared" si="39"/>
        <v>3.7902053884474918</v>
      </c>
      <c r="G36" s="128">
        <f t="shared" si="40"/>
        <v>1.3325125327534795E-2</v>
      </c>
      <c r="H36" s="128">
        <f t="shared" si="51"/>
        <v>0</v>
      </c>
      <c r="I36" s="129">
        <f t="shared" si="52"/>
        <v>0</v>
      </c>
      <c r="J36" s="286">
        <f t="shared" si="41"/>
        <v>3.8935041823564909</v>
      </c>
      <c r="K36" s="128">
        <f t="shared" si="42"/>
        <v>1.363945740125256E-2</v>
      </c>
      <c r="L36" s="128">
        <f t="shared" si="53"/>
        <v>0</v>
      </c>
      <c r="M36" s="129">
        <f t="shared" si="54"/>
        <v>0</v>
      </c>
      <c r="N36" s="286">
        <f t="shared" si="43"/>
        <v>3.9999592431747701</v>
      </c>
      <c r="O36" s="128">
        <f t="shared" si="44"/>
        <v>1.396208233384414E-2</v>
      </c>
      <c r="P36" s="128">
        <f t="shared" si="55"/>
        <v>0</v>
      </c>
      <c r="Q36" s="129">
        <f t="shared" si="56"/>
        <v>0</v>
      </c>
      <c r="R36" s="286">
        <f t="shared" si="45"/>
        <v>4.1096786680643351</v>
      </c>
      <c r="S36" s="128">
        <f t="shared" si="46"/>
        <v>1.4293251423058031E-2</v>
      </c>
      <c r="T36" s="128">
        <f t="shared" si="57"/>
        <v>0</v>
      </c>
      <c r="U36" s="129">
        <f t="shared" si="58"/>
        <v>0</v>
      </c>
      <c r="V36" s="286">
        <f t="shared" si="47"/>
        <v>4.2227746546083758</v>
      </c>
      <c r="W36" s="128">
        <f t="shared" si="48"/>
        <v>1.4633224675051163E-2</v>
      </c>
      <c r="X36" s="128">
        <f t="shared" si="59"/>
        <v>0</v>
      </c>
      <c r="Y36" s="129">
        <f t="shared" si="60"/>
        <v>0</v>
      </c>
      <c r="Z36" s="135">
        <v>9.0444534888979331E-5</v>
      </c>
      <c r="AA36" s="133">
        <v>4.7309197619152925E-5</v>
      </c>
      <c r="AB36" s="135">
        <v>0</v>
      </c>
    </row>
    <row r="37" spans="1:29">
      <c r="A37" s="230" t="s">
        <v>133</v>
      </c>
      <c r="B37" s="286">
        <f t="shared" si="37"/>
        <v>0</v>
      </c>
      <c r="C37" s="128">
        <f t="shared" si="38"/>
        <v>0</v>
      </c>
      <c r="D37" s="128">
        <f t="shared" si="49"/>
        <v>0</v>
      </c>
      <c r="E37" s="129">
        <f t="shared" si="50"/>
        <v>0</v>
      </c>
      <c r="F37" s="286">
        <f t="shared" si="39"/>
        <v>5840.7065035975847</v>
      </c>
      <c r="G37" s="128">
        <f t="shared" si="40"/>
        <v>19.355833673833576</v>
      </c>
      <c r="H37" s="128">
        <f t="shared" si="51"/>
        <v>44.415211106413089</v>
      </c>
      <c r="I37" s="129">
        <f t="shared" si="52"/>
        <v>0</v>
      </c>
      <c r="J37" s="286">
        <f t="shared" si="41"/>
        <v>5999.8899450113522</v>
      </c>
      <c r="K37" s="128">
        <f t="shared" si="42"/>
        <v>19.812426702993314</v>
      </c>
      <c r="L37" s="128">
        <f t="shared" si="53"/>
        <v>46.202110327811724</v>
      </c>
      <c r="M37" s="129">
        <f t="shared" si="54"/>
        <v>0</v>
      </c>
      <c r="N37" s="286">
        <f t="shared" si="43"/>
        <v>6163.9371937323212</v>
      </c>
      <c r="O37" s="128">
        <f t="shared" si="44"/>
        <v>20.281065787488117</v>
      </c>
      <c r="P37" s="128">
        <f t="shared" si="55"/>
        <v>48.137666797276879</v>
      </c>
      <c r="Q37" s="129">
        <f t="shared" si="56"/>
        <v>0</v>
      </c>
      <c r="R37" s="286">
        <f t="shared" si="45"/>
        <v>6333.0148274871408</v>
      </c>
      <c r="S37" s="128">
        <f t="shared" si="46"/>
        <v>20.762115957837615</v>
      </c>
      <c r="T37" s="128">
        <f t="shared" si="57"/>
        <v>50.226278175400182</v>
      </c>
      <c r="U37" s="129">
        <f t="shared" si="58"/>
        <v>0</v>
      </c>
      <c r="V37" s="286">
        <f t="shared" si="47"/>
        <v>6507.2957427515075</v>
      </c>
      <c r="W37" s="128">
        <f t="shared" si="48"/>
        <v>21.255954894236481</v>
      </c>
      <c r="X37" s="128">
        <f t="shared" si="59"/>
        <v>52.473829243251011</v>
      </c>
      <c r="Y37" s="129">
        <f t="shared" si="60"/>
        <v>0</v>
      </c>
      <c r="Z37" s="135">
        <v>0.13937502826391715</v>
      </c>
      <c r="AA37" s="133">
        <v>6.8720476382060233E-2</v>
      </c>
      <c r="AB37" s="135">
        <v>5.9817253798299441E-2</v>
      </c>
    </row>
    <row r="38" spans="1:29">
      <c r="A38" s="230" t="s">
        <v>134</v>
      </c>
      <c r="B38" s="286">
        <f t="shared" si="37"/>
        <v>0</v>
      </c>
      <c r="C38" s="128">
        <f t="shared" si="38"/>
        <v>0</v>
      </c>
      <c r="D38" s="128">
        <f t="shared" si="49"/>
        <v>0</v>
      </c>
      <c r="E38" s="129">
        <f t="shared" si="50"/>
        <v>0</v>
      </c>
      <c r="F38" s="286">
        <f t="shared" si="39"/>
        <v>9.4755134711187292</v>
      </c>
      <c r="G38" s="128">
        <f t="shared" si="40"/>
        <v>3.560932671359851E-2</v>
      </c>
      <c r="H38" s="128">
        <f t="shared" si="51"/>
        <v>0</v>
      </c>
      <c r="I38" s="129">
        <f t="shared" si="52"/>
        <v>0</v>
      </c>
      <c r="J38" s="286">
        <f t="shared" si="41"/>
        <v>9.7337604558912272</v>
      </c>
      <c r="K38" s="128">
        <f t="shared" si="42"/>
        <v>3.6449330333410593E-2</v>
      </c>
      <c r="L38" s="128">
        <f t="shared" si="53"/>
        <v>0</v>
      </c>
      <c r="M38" s="129">
        <f t="shared" si="54"/>
        <v>0</v>
      </c>
      <c r="N38" s="286">
        <f t="shared" si="43"/>
        <v>9.9998981079369251</v>
      </c>
      <c r="O38" s="128">
        <f t="shared" si="44"/>
        <v>3.7311495329852819E-2</v>
      </c>
      <c r="P38" s="128">
        <f t="shared" si="55"/>
        <v>0</v>
      </c>
      <c r="Q38" s="129">
        <f t="shared" si="56"/>
        <v>0</v>
      </c>
      <c r="R38" s="286">
        <f t="shared" si="45"/>
        <v>10.274196670160839</v>
      </c>
      <c r="S38" s="128">
        <f t="shared" si="46"/>
        <v>3.8196493257106383E-2</v>
      </c>
      <c r="T38" s="128">
        <f t="shared" si="57"/>
        <v>0</v>
      </c>
      <c r="U38" s="129">
        <f t="shared" si="58"/>
        <v>0</v>
      </c>
      <c r="V38" s="286">
        <f t="shared" si="47"/>
        <v>10.556936636520939</v>
      </c>
      <c r="W38" s="128">
        <f t="shared" si="48"/>
        <v>3.9105018941220732E-2</v>
      </c>
      <c r="X38" s="128">
        <f t="shared" si="59"/>
        <v>0</v>
      </c>
      <c r="Y38" s="129">
        <f t="shared" si="60"/>
        <v>0</v>
      </c>
      <c r="Z38" s="135">
        <v>2.2611133722244832E-4</v>
      </c>
      <c r="AA38" s="133">
        <v>1.2642647878872E-4</v>
      </c>
      <c r="AB38" s="135">
        <v>0</v>
      </c>
    </row>
    <row r="39" spans="1:29" s="131" customFormat="1" ht="13">
      <c r="A39" s="231" t="s">
        <v>9</v>
      </c>
      <c r="B39" s="323"/>
      <c r="C39" s="167"/>
      <c r="D39" s="165"/>
      <c r="E39" s="168"/>
      <c r="F39" s="340">
        <f>'[18]DISCOM Sales incl Addl Loads'!$C660</f>
        <v>10321.353556117871</v>
      </c>
      <c r="G39" s="165">
        <f>'[18]DISCOM Sales incl Addl Loads'!R660</f>
        <v>13.113605229070366</v>
      </c>
      <c r="H39" s="165">
        <f>'[18]DISCOM Sales incl Addl Loads'!D660</f>
        <v>28.020629947243879</v>
      </c>
      <c r="I39" s="166">
        <f>'[18]DISCOM Sales incl Addl Loads'!E660</f>
        <v>0</v>
      </c>
      <c r="J39" s="340">
        <f>'[18]DISCOM Sales incl Addl Loads'!C753</f>
        <v>10770.475869201091</v>
      </c>
      <c r="K39" s="165">
        <f>'[18]DISCOM Sales incl Addl Loads'!R753</f>
        <v>14.078860547013385</v>
      </c>
      <c r="L39" s="165">
        <f>'[18]DISCOM Sales incl Addl Loads'!D753</f>
        <v>29.767921031197471</v>
      </c>
      <c r="M39" s="166">
        <f>'[18]DISCOM Sales incl Addl Loads'!E753</f>
        <v>0</v>
      </c>
      <c r="N39" s="340">
        <f>'[18]DISCOM Sales incl Addl Loads'!C846</f>
        <v>11253.145283070955</v>
      </c>
      <c r="O39" s="165">
        <f>'[18]DISCOM Sales incl Addl Loads'!R846</f>
        <v>15.159519965772466</v>
      </c>
      <c r="P39" s="165">
        <f>'[18]DISCOM Sales incl Addl Loads'!D846</f>
        <v>31.733589651232986</v>
      </c>
      <c r="Q39" s="166">
        <f>'[18]DISCOM Sales incl Addl Loads'!E846</f>
        <v>0</v>
      </c>
      <c r="R39" s="340">
        <f>'[18]DISCOM Sales incl Addl Loads'!C939</f>
        <v>11772.600137698839</v>
      </c>
      <c r="S39" s="165">
        <f>'[18]DISCOM Sales incl Addl Loads'!R939</f>
        <v>16.372486562973876</v>
      </c>
      <c r="T39" s="165">
        <f>'[18]DISCOM Sales incl Addl Loads'!D939</f>
        <v>33.940231139131654</v>
      </c>
      <c r="U39" s="166">
        <f>'[18]DISCOM Sales incl Addl Loads'!E939</f>
        <v>0</v>
      </c>
      <c r="V39" s="340">
        <f>'[18]DISCOM Sales incl Addl Loads'!C1032</f>
        <v>12332.439093543373</v>
      </c>
      <c r="W39" s="165">
        <f>'[18]DISCOM Sales incl Addl Loads'!R1032</f>
        <v>17.737307677154838</v>
      </c>
      <c r="X39" s="165">
        <f>'[18]DISCOM Sales incl Addl Loads'!D1032</f>
        <v>36.414018065798032</v>
      </c>
      <c r="Y39" s="166">
        <f>'[18]DISCOM Sales incl Addl Loads'!E1032</f>
        <v>0</v>
      </c>
      <c r="Z39" s="134"/>
      <c r="AA39" s="134"/>
      <c r="AB39" s="134"/>
      <c r="AC39" s="134"/>
    </row>
    <row r="40" spans="1:29">
      <c r="A40" s="230" t="s">
        <v>135</v>
      </c>
      <c r="B40" s="324">
        <f>B$39*$Z40</f>
        <v>0</v>
      </c>
      <c r="C40" s="184">
        <f>C$39*$AA40</f>
        <v>0</v>
      </c>
      <c r="D40" s="169">
        <f>IFERROR(D$39*$AB40,0)</f>
        <v>0</v>
      </c>
      <c r="E40" s="185">
        <f>E$39*$AC40</f>
        <v>0</v>
      </c>
      <c r="F40" s="324">
        <f>F$39*$Z40</f>
        <v>10262.336922061289</v>
      </c>
      <c r="G40" s="184">
        <f>G$39*$AA40</f>
        <v>12.541283963466491</v>
      </c>
      <c r="H40" s="169">
        <f>IFERROR(H$39*$AB40,0)</f>
        <v>27.86463857196631</v>
      </c>
      <c r="I40" s="185">
        <f>I$39*$AC40</f>
        <v>0</v>
      </c>
      <c r="J40" s="324">
        <f>J$39*$Z40</f>
        <v>10708.891191422941</v>
      </c>
      <c r="K40" s="184">
        <f>K$39*$AA40</f>
        <v>13.46441233496374</v>
      </c>
      <c r="L40" s="169">
        <f>IFERROR(L$39*$AB40,0)</f>
        <v>29.602202453508344</v>
      </c>
      <c r="M40" s="185">
        <f>M$39*$AC40</f>
        <v>0</v>
      </c>
      <c r="N40" s="324">
        <f>N$39*$Z40</f>
        <v>11188.800742062291</v>
      </c>
      <c r="O40" s="184">
        <f>O$39*$AA40</f>
        <v>14.49790818920893</v>
      </c>
      <c r="P40" s="169">
        <f>IFERROR(P$39*$AB40,0)</f>
        <v>31.556928159271177</v>
      </c>
      <c r="Q40" s="185">
        <f>Q$39*$AC40</f>
        <v>0</v>
      </c>
      <c r="R40" s="324">
        <f>R$39*$Z40</f>
        <v>11705.285397394335</v>
      </c>
      <c r="S40" s="184">
        <f>S$39*$AA40</f>
        <v>15.657936897407351</v>
      </c>
      <c r="T40" s="169">
        <f>IFERROR(T$39*$AB40,0)</f>
        <v>33.751285232397947</v>
      </c>
      <c r="U40" s="185">
        <f>U$39*$AC40</f>
        <v>0</v>
      </c>
      <c r="V40" s="324">
        <f>V$39*$Z40</f>
        <v>12261.923241038996</v>
      </c>
      <c r="W40" s="184">
        <f>W$39*$AA40</f>
        <v>16.963192687350908</v>
      </c>
      <c r="X40" s="169">
        <f>IFERROR(X$39*$AB40,0)</f>
        <v>36.21130054059747</v>
      </c>
      <c r="Y40" s="185">
        <f>Y$39*$AC40</f>
        <v>0</v>
      </c>
      <c r="Z40" s="133">
        <v>0.99428208386277006</v>
      </c>
      <c r="AA40" s="133">
        <v>0.95635668028688647</v>
      </c>
      <c r="AB40" s="133">
        <v>0.99443298114384782</v>
      </c>
    </row>
    <row r="41" spans="1:29">
      <c r="A41" s="230" t="s">
        <v>136</v>
      </c>
      <c r="B41" s="324">
        <f>B$39*$Z41</f>
        <v>0</v>
      </c>
      <c r="C41" s="184">
        <f>C$39*$AA41</f>
        <v>0</v>
      </c>
      <c r="D41" s="169">
        <f t="shared" ref="D41" si="61">IFERROR(D$39*$AB41,0)</f>
        <v>0</v>
      </c>
      <c r="E41" s="185">
        <f>E$39*$AC41</f>
        <v>0</v>
      </c>
      <c r="F41" s="324">
        <f>F$39*$Z41</f>
        <v>59.016634056582483</v>
      </c>
      <c r="G41" s="184">
        <f>G$39*$AA41</f>
        <v>0.57232126560387619</v>
      </c>
      <c r="H41" s="169">
        <f t="shared" ref="H41" si="62">IFERROR(H$39*$AB41,0)</f>
        <v>0.15599137527756907</v>
      </c>
      <c r="I41" s="185">
        <f>I$39*$AC41</f>
        <v>0</v>
      </c>
      <c r="J41" s="324">
        <f>J$39*$Z41</f>
        <v>61.584677778151089</v>
      </c>
      <c r="K41" s="184">
        <f>K$39*$AA41</f>
        <v>0.6144482120496465</v>
      </c>
      <c r="L41" s="169">
        <f t="shared" ref="L41" si="63">IFERROR(L$39*$AB41,0)</f>
        <v>0.16571857768912526</v>
      </c>
      <c r="M41" s="185">
        <f>M$39*$AC41</f>
        <v>0</v>
      </c>
      <c r="N41" s="324">
        <f>N$39*$Z41</f>
        <v>64.344541008664919</v>
      </c>
      <c r="O41" s="184">
        <f>O$39*$AA41</f>
        <v>0.66161177656353665</v>
      </c>
      <c r="P41" s="169">
        <f t="shared" ref="P41" si="64">IFERROR(P$39*$AB41,0)</f>
        <v>0.17666149196180961</v>
      </c>
      <c r="Q41" s="185">
        <f>Q$39*$AC41</f>
        <v>0</v>
      </c>
      <c r="R41" s="324">
        <f>R$39*$Z41</f>
        <v>67.314740304504156</v>
      </c>
      <c r="S41" s="184">
        <f>S$39*$AA41</f>
        <v>0.71454966556652522</v>
      </c>
      <c r="T41" s="169">
        <f t="shared" ref="T41" si="65">IFERROR(T$39*$AB41,0)</f>
        <v>0.1889459067337092</v>
      </c>
      <c r="U41" s="185">
        <f>U$39*$AC41</f>
        <v>0</v>
      </c>
      <c r="V41" s="324">
        <f>V$39*$Z41</f>
        <v>70.515852504377605</v>
      </c>
      <c r="W41" s="184">
        <f>W$39*$AA41</f>
        <v>0.7741149898039329</v>
      </c>
      <c r="X41" s="169">
        <f t="shared" ref="X41" si="66">IFERROR(X$39*$AB41,0)</f>
        <v>0.20271752520056366</v>
      </c>
      <c r="Y41" s="185">
        <f>Y$39*$AC41</f>
        <v>0</v>
      </c>
      <c r="Z41" s="133">
        <v>5.7179161372299869E-3</v>
      </c>
      <c r="AA41" s="133">
        <v>4.3643319713113596E-2</v>
      </c>
      <c r="AB41" s="133">
        <v>5.5670188561521769E-3</v>
      </c>
    </row>
    <row r="42" spans="1:29" s="131" customFormat="1" ht="13">
      <c r="A42" s="231" t="s">
        <v>44</v>
      </c>
      <c r="B42" s="322"/>
      <c r="C42" s="163"/>
      <c r="D42" s="163"/>
      <c r="E42" s="164"/>
      <c r="F42" s="340">
        <f>'[18]DISCOM Sales incl Addl Loads'!$C661</f>
        <v>1337332.0846944689</v>
      </c>
      <c r="G42" s="165">
        <f>'[18]DISCOM Sales incl Addl Loads'!R661</f>
        <v>10472.910737602442</v>
      </c>
      <c r="H42" s="165">
        <f>'[18]DISCOM Sales incl Addl Loads'!D661</f>
        <v>0</v>
      </c>
      <c r="I42" s="166">
        <f>'[18]DISCOM Sales incl Addl Loads'!E661</f>
        <v>9500679.8626530934</v>
      </c>
      <c r="J42" s="340">
        <f>'[18]DISCOM Sales incl Addl Loads'!C754</f>
        <v>1342555.8025662461</v>
      </c>
      <c r="K42" s="165">
        <f>'[18]DISCOM Sales incl Addl Loads'!R754</f>
        <v>10891.827167106539</v>
      </c>
      <c r="L42" s="165">
        <f>'[18]DISCOM Sales incl Addl Loads'!D754</f>
        <v>0</v>
      </c>
      <c r="M42" s="166">
        <f>'[18]DISCOM Sales incl Addl Loads'!E754</f>
        <v>10010419.124655891</v>
      </c>
      <c r="N42" s="340">
        <f>'[18]DISCOM Sales incl Addl Loads'!C847</f>
        <v>1348064.5787222863</v>
      </c>
      <c r="O42" s="165">
        <f>'[18]DISCOM Sales incl Addl Loads'!R847</f>
        <v>11327.500253790802</v>
      </c>
      <c r="P42" s="165">
        <f>'[18]DISCOM Sales incl Addl Loads'!D847</f>
        <v>0</v>
      </c>
      <c r="Q42" s="166">
        <f>'[18]DISCOM Sales incl Addl Loads'!E847</f>
        <v>10548535.826244015</v>
      </c>
      <c r="R42" s="340">
        <f>'[18]DISCOM Sales incl Addl Loads'!C940</f>
        <v>1353873.9687931614</v>
      </c>
      <c r="S42" s="165">
        <f>'[18]DISCOM Sales incl Addl Loads'!R940</f>
        <v>11780.600263942435</v>
      </c>
      <c r="T42" s="165">
        <f>'[18]DISCOM Sales incl Addl Loads'!D940</f>
        <v>0</v>
      </c>
      <c r="U42" s="166">
        <f>'[18]DISCOM Sales incl Addl Loads'!E940</f>
        <v>11116609.753667902</v>
      </c>
      <c r="V42" s="340">
        <f>'[18]DISCOM Sales incl Addl Loads'!C1033</f>
        <v>1360000.3772802041</v>
      </c>
      <c r="W42" s="165">
        <f>'[18]DISCOM Sales incl Addl Loads'!R1033</f>
        <v>12251.824274500133</v>
      </c>
      <c r="X42" s="165">
        <f>'[18]DISCOM Sales incl Addl Loads'!D1033</f>
        <v>0</v>
      </c>
      <c r="Y42" s="166">
        <f>'[18]DISCOM Sales incl Addl Loads'!E1033</f>
        <v>11716308.640668444</v>
      </c>
      <c r="Z42" s="134"/>
      <c r="AA42" s="134"/>
      <c r="AB42" s="134"/>
      <c r="AC42" s="134"/>
    </row>
    <row r="43" spans="1:29" s="132" customFormat="1" ht="13">
      <c r="A43" s="234" t="s">
        <v>137</v>
      </c>
      <c r="B43" s="320">
        <f>B$42*$Z43</f>
        <v>0</v>
      </c>
      <c r="C43" s="159">
        <f>C$42*$AA43</f>
        <v>0</v>
      </c>
      <c r="D43" s="159">
        <f>IFERROR(D$42*$AB43,0)</f>
        <v>0</v>
      </c>
      <c r="E43" s="162">
        <f>E$42*$AC43</f>
        <v>0</v>
      </c>
      <c r="F43" s="320">
        <f>F$42*$Z43</f>
        <v>1336999.1906597749</v>
      </c>
      <c r="G43" s="159">
        <f>G$42*$AA43</f>
        <v>10469.450015823466</v>
      </c>
      <c r="H43" s="159">
        <f>IFERROR(H$42*$AB43,0)</f>
        <v>0</v>
      </c>
      <c r="I43" s="162">
        <f>I$42*$AC43</f>
        <v>9497034.8382381182</v>
      </c>
      <c r="J43" s="320">
        <f>J$42*$Z43</f>
        <v>1342221.6082228716</v>
      </c>
      <c r="K43" s="159">
        <f>K$42*$AA43</f>
        <v>10888.228016456404</v>
      </c>
      <c r="L43" s="159">
        <f>IFERROR(L$42*$AB43,0)</f>
        <v>0</v>
      </c>
      <c r="M43" s="162">
        <f>M$42*$AC43</f>
        <v>10006578.534020169</v>
      </c>
      <c r="N43" s="320">
        <f>N$42*$Z43</f>
        <v>1347729.0131123865</v>
      </c>
      <c r="O43" s="159">
        <f>O$42*$AA43</f>
        <v>11323.757137114662</v>
      </c>
      <c r="P43" s="159">
        <f>IFERROR(P$42*$AB43,0)</f>
        <v>0</v>
      </c>
      <c r="Q43" s="162">
        <f>Q$42*$AC43</f>
        <v>10544488.782118253</v>
      </c>
      <c r="R43" s="320">
        <f>R$42*$Z43</f>
        <v>1353536.9570867221</v>
      </c>
      <c r="S43" s="159">
        <f>S$42*$AA43</f>
        <v>11776.707422599249</v>
      </c>
      <c r="T43" s="159">
        <f>IFERROR(T$42*$AB43,0)</f>
        <v>0</v>
      </c>
      <c r="U43" s="162">
        <f>U$42*$AC43</f>
        <v>11112344.762683084</v>
      </c>
      <c r="V43" s="320">
        <f>V$42*$Z43</f>
        <v>1359661.8405637373</v>
      </c>
      <c r="W43" s="159">
        <f>W$42*$AA43</f>
        <v>12247.775719503219</v>
      </c>
      <c r="X43" s="159">
        <f>IFERROR(X$42*$AB43,0)</f>
        <v>0</v>
      </c>
      <c r="Y43" s="162">
        <f>Y$42*$AC43</f>
        <v>11711813.569613952</v>
      </c>
      <c r="Z43" s="134">
        <v>0.99975107601282887</v>
      </c>
      <c r="AA43" s="134">
        <v>0.99966955492453968</v>
      </c>
      <c r="AB43" s="134"/>
      <c r="AC43" s="134">
        <v>0.99961634067586014</v>
      </c>
    </row>
    <row r="44" spans="1:29" ht="13">
      <c r="A44" s="230" t="s">
        <v>138</v>
      </c>
      <c r="B44" s="321">
        <f>B$43*$Z44</f>
        <v>0</v>
      </c>
      <c r="C44" s="181">
        <f>C$43*$AA44</f>
        <v>0</v>
      </c>
      <c r="D44" s="181">
        <f>IFERROR(D$43*$AB44,0)</f>
        <v>0</v>
      </c>
      <c r="E44" s="183">
        <f>E$43*$AC44</f>
        <v>0</v>
      </c>
      <c r="F44" s="321">
        <f>F$43*$Z44</f>
        <v>0</v>
      </c>
      <c r="G44" s="181">
        <f>G$43*$AA44</f>
        <v>0</v>
      </c>
      <c r="H44" s="181">
        <f>IFERROR(H$43*$AB44,0)</f>
        <v>0</v>
      </c>
      <c r="I44" s="183">
        <f>I$43*$AC44</f>
        <v>0</v>
      </c>
      <c r="J44" s="321">
        <f>J$43*$Z44</f>
        <v>0</v>
      </c>
      <c r="K44" s="181">
        <f>K$43*$AA44</f>
        <v>0</v>
      </c>
      <c r="L44" s="181">
        <f>IFERROR(L$43*$AB44,0)</f>
        <v>0</v>
      </c>
      <c r="M44" s="183">
        <f>M$43*$AC44</f>
        <v>0</v>
      </c>
      <c r="N44" s="321">
        <f>N$43*$Z44</f>
        <v>0</v>
      </c>
      <c r="O44" s="181">
        <f>O$43*$AA44</f>
        <v>0</v>
      </c>
      <c r="P44" s="181">
        <f>IFERROR(P$43*$AB44,0)</f>
        <v>0</v>
      </c>
      <c r="Q44" s="183">
        <f>Q$43*$AC44</f>
        <v>0</v>
      </c>
      <c r="R44" s="321">
        <f>R$43*$Z44</f>
        <v>0</v>
      </c>
      <c r="S44" s="181">
        <f>S$43*$AA44</f>
        <v>0</v>
      </c>
      <c r="T44" s="181">
        <f>IFERROR(T$43*$AB44,0)</f>
        <v>0</v>
      </c>
      <c r="U44" s="183">
        <f>U$43*$AC44</f>
        <v>0</v>
      </c>
      <c r="V44" s="321">
        <f>V$43*$Z44</f>
        <v>0</v>
      </c>
      <c r="W44" s="181">
        <f>W$43*$AA44</f>
        <v>0</v>
      </c>
      <c r="X44" s="181">
        <f>IFERROR(X$43*$AB44,0)</f>
        <v>0</v>
      </c>
      <c r="Y44" s="183">
        <f>Y$43*$AC44</f>
        <v>0</v>
      </c>
      <c r="Z44" s="133">
        <v>0</v>
      </c>
      <c r="AA44" s="133">
        <v>0</v>
      </c>
      <c r="AB44" s="134"/>
      <c r="AC44" s="133">
        <v>0</v>
      </c>
    </row>
    <row r="45" spans="1:29" ht="13">
      <c r="A45" s="230" t="s">
        <v>139</v>
      </c>
      <c r="B45" s="321">
        <f>B$43*$Z45</f>
        <v>0</v>
      </c>
      <c r="C45" s="181">
        <f>C$43*$AA45</f>
        <v>0</v>
      </c>
      <c r="D45" s="181">
        <f t="shared" ref="D45" si="67">IFERROR(D$43*$AB45,0)</f>
        <v>0</v>
      </c>
      <c r="E45" s="183">
        <f>E$43*$AC45</f>
        <v>0</v>
      </c>
      <c r="F45" s="321">
        <f>F$43*$Z45</f>
        <v>1336999.1906597749</v>
      </c>
      <c r="G45" s="181">
        <f>G$43*$AA45</f>
        <v>10469.450015823466</v>
      </c>
      <c r="H45" s="181">
        <f t="shared" ref="H45" si="68">IFERROR(H$43*$AB45,0)</f>
        <v>0</v>
      </c>
      <c r="I45" s="183">
        <f>I$43*$AC45</f>
        <v>9497034.8382381182</v>
      </c>
      <c r="J45" s="321">
        <f>J$43*$Z45</f>
        <v>1342221.6082228716</v>
      </c>
      <c r="K45" s="181">
        <f>K$43*$AA45</f>
        <v>10888.228016456404</v>
      </c>
      <c r="L45" s="181">
        <f t="shared" ref="L45" si="69">IFERROR(L$43*$AB45,0)</f>
        <v>0</v>
      </c>
      <c r="M45" s="183">
        <f>M$43*$AC45</f>
        <v>10006578.534020169</v>
      </c>
      <c r="N45" s="321">
        <f>N$43*$Z45</f>
        <v>1347729.0131123865</v>
      </c>
      <c r="O45" s="181">
        <f>O$43*$AA45</f>
        <v>11323.757137114662</v>
      </c>
      <c r="P45" s="181">
        <f t="shared" ref="P45" si="70">IFERROR(P$43*$AB45,0)</f>
        <v>0</v>
      </c>
      <c r="Q45" s="183">
        <f>Q$43*$AC45</f>
        <v>10544488.782118253</v>
      </c>
      <c r="R45" s="321">
        <f>R$43*$Z45</f>
        <v>1353536.9570867221</v>
      </c>
      <c r="S45" s="181">
        <f>S$43*$AA45</f>
        <v>11776.707422599249</v>
      </c>
      <c r="T45" s="181">
        <f t="shared" ref="T45" si="71">IFERROR(T$43*$AB45,0)</f>
        <v>0</v>
      </c>
      <c r="U45" s="183">
        <f>U$43*$AC45</f>
        <v>11112344.762683084</v>
      </c>
      <c r="V45" s="321">
        <f>V$43*$Z45</f>
        <v>1359661.8405637373</v>
      </c>
      <c r="W45" s="181">
        <f>W$43*$AA45</f>
        <v>12247.775719503219</v>
      </c>
      <c r="X45" s="181">
        <f t="shared" ref="X45" si="72">IFERROR(X$43*$AB45,0)</f>
        <v>0</v>
      </c>
      <c r="Y45" s="183">
        <f>Y$43*$AC45</f>
        <v>11711813.569613952</v>
      </c>
      <c r="Z45" s="133">
        <v>1</v>
      </c>
      <c r="AA45" s="133">
        <v>1</v>
      </c>
      <c r="AB45" s="134"/>
      <c r="AC45" s="133">
        <v>1</v>
      </c>
    </row>
    <row r="46" spans="1:29" ht="13">
      <c r="A46" s="233" t="s">
        <v>140</v>
      </c>
      <c r="B46" s="321">
        <f>B$43*$Z46</f>
        <v>0</v>
      </c>
      <c r="C46" s="181">
        <f>C$43*$AA46</f>
        <v>0</v>
      </c>
      <c r="D46" s="181">
        <f>IFERROR(D$45*$AB46,0)</f>
        <v>0</v>
      </c>
      <c r="E46" s="183">
        <f>E$43*$AC46</f>
        <v>0</v>
      </c>
      <c r="F46" s="321">
        <f>F$43*$Z46</f>
        <v>1336999.1906597749</v>
      </c>
      <c r="G46" s="181">
        <f>G$43*$AA46</f>
        <v>10469.450015823466</v>
      </c>
      <c r="H46" s="181">
        <f>IFERROR(H$45*$AB46,0)</f>
        <v>0</v>
      </c>
      <c r="I46" s="183">
        <f>I$43*$AC46</f>
        <v>9497034.8382381182</v>
      </c>
      <c r="J46" s="321">
        <f>J$43*$Z46</f>
        <v>1342221.6082228716</v>
      </c>
      <c r="K46" s="181">
        <f>K$43*$AA46</f>
        <v>10888.228016456404</v>
      </c>
      <c r="L46" s="181">
        <f>IFERROR(L$45*$AB46,0)</f>
        <v>0</v>
      </c>
      <c r="M46" s="183">
        <f>M$43*$AC46</f>
        <v>10006578.534020169</v>
      </c>
      <c r="N46" s="321">
        <f>N$43*$Z46</f>
        <v>1347729.0131123865</v>
      </c>
      <c r="O46" s="181">
        <f>O$43*$AA46</f>
        <v>11323.757137114662</v>
      </c>
      <c r="P46" s="181">
        <f>IFERROR(P$45*$AB46,0)</f>
        <v>0</v>
      </c>
      <c r="Q46" s="183">
        <f>Q$43*$AC46</f>
        <v>10544488.782118253</v>
      </c>
      <c r="R46" s="321">
        <f>R$43*$Z46</f>
        <v>1353536.9570867221</v>
      </c>
      <c r="S46" s="181">
        <f>S$43*$AA46</f>
        <v>11776.707422599249</v>
      </c>
      <c r="T46" s="181">
        <f>IFERROR(T$45*$AB46,0)</f>
        <v>0</v>
      </c>
      <c r="U46" s="183">
        <f>U$43*$AC46</f>
        <v>11112344.762683084</v>
      </c>
      <c r="V46" s="321">
        <f>V$43*$Z46</f>
        <v>1359661.8405637373</v>
      </c>
      <c r="W46" s="181">
        <f>W$43*$AA46</f>
        <v>12247.775719503219</v>
      </c>
      <c r="X46" s="181">
        <f>IFERROR(X$45*$AB46,0)</f>
        <v>0</v>
      </c>
      <c r="Y46" s="183">
        <f>Y$43*$AC46</f>
        <v>11711813.569613952</v>
      </c>
      <c r="Z46" s="133">
        <v>1</v>
      </c>
      <c r="AA46" s="133">
        <v>1</v>
      </c>
      <c r="AB46" s="134"/>
      <c r="AC46" s="133">
        <v>1</v>
      </c>
    </row>
    <row r="47" spans="1:29" ht="13">
      <c r="A47" s="233" t="s">
        <v>141</v>
      </c>
      <c r="B47" s="321">
        <f>B$43*$Z47</f>
        <v>0</v>
      </c>
      <c r="C47" s="181">
        <f>C$43*$AA47</f>
        <v>0</v>
      </c>
      <c r="D47" s="181">
        <f>IFERROR(D$45*$AB47,0)</f>
        <v>0</v>
      </c>
      <c r="E47" s="183">
        <f>E$43*$AC47</f>
        <v>0</v>
      </c>
      <c r="F47" s="321">
        <f>F$43*$Z47</f>
        <v>0</v>
      </c>
      <c r="G47" s="181">
        <f>G$43*$AA47</f>
        <v>0</v>
      </c>
      <c r="H47" s="181">
        <f>IFERROR(H$45*$AB47,0)</f>
        <v>0</v>
      </c>
      <c r="I47" s="183">
        <f>I$43*$AC47</f>
        <v>0</v>
      </c>
      <c r="J47" s="321">
        <f>J$43*$Z47</f>
        <v>0</v>
      </c>
      <c r="K47" s="181">
        <f>K$43*$AA47</f>
        <v>0</v>
      </c>
      <c r="L47" s="181">
        <f>IFERROR(L$45*$AB47,0)</f>
        <v>0</v>
      </c>
      <c r="M47" s="183">
        <f>M$43*$AC47</f>
        <v>0</v>
      </c>
      <c r="N47" s="321">
        <f>N$43*$Z47</f>
        <v>0</v>
      </c>
      <c r="O47" s="181">
        <f>O$43*$AA47</f>
        <v>0</v>
      </c>
      <c r="P47" s="181">
        <f>IFERROR(P$45*$AB47,0)</f>
        <v>0</v>
      </c>
      <c r="Q47" s="183">
        <f>Q$43*$AC47</f>
        <v>0</v>
      </c>
      <c r="R47" s="321">
        <f>R$43*$Z47</f>
        <v>0</v>
      </c>
      <c r="S47" s="181">
        <f>S$43*$AA47</f>
        <v>0</v>
      </c>
      <c r="T47" s="181">
        <f>IFERROR(T$45*$AB47,0)</f>
        <v>0</v>
      </c>
      <c r="U47" s="183">
        <f>U$43*$AC47</f>
        <v>0</v>
      </c>
      <c r="V47" s="321">
        <f>V$43*$Z47</f>
        <v>0</v>
      </c>
      <c r="W47" s="181">
        <f>W$43*$AA47</f>
        <v>0</v>
      </c>
      <c r="X47" s="181">
        <f>IFERROR(X$45*$AB47,0)</f>
        <v>0</v>
      </c>
      <c r="Y47" s="183">
        <f>Y$43*$AC47</f>
        <v>0</v>
      </c>
      <c r="Z47" s="133">
        <v>0</v>
      </c>
      <c r="AA47" s="133">
        <v>0</v>
      </c>
      <c r="AB47" s="134"/>
      <c r="AC47" s="133">
        <v>0</v>
      </c>
    </row>
    <row r="48" spans="1:29" s="132" customFormat="1" ht="13">
      <c r="A48" s="234" t="s">
        <v>142</v>
      </c>
      <c r="B48" s="320">
        <f>B$42*$Z48</f>
        <v>0</v>
      </c>
      <c r="C48" s="159">
        <f>C$42*$AA48</f>
        <v>0</v>
      </c>
      <c r="D48" s="159">
        <f t="shared" ref="D48" si="73">IFERROR(D$42*$AB48,0)</f>
        <v>0</v>
      </c>
      <c r="E48" s="162">
        <f>E$42*$AC48</f>
        <v>0</v>
      </c>
      <c r="F48" s="320">
        <f>F$42*$Z48</f>
        <v>332.89403469395967</v>
      </c>
      <c r="G48" s="159">
        <f>G$42*$AA48</f>
        <v>3.4607217789759677</v>
      </c>
      <c r="H48" s="159">
        <f t="shared" ref="H48" si="74">IFERROR(H$42*$AB48,0)</f>
        <v>0</v>
      </c>
      <c r="I48" s="162">
        <f>I$42*$AC48</f>
        <v>3645.0244149742948</v>
      </c>
      <c r="J48" s="320">
        <f>J$42*$Z48</f>
        <v>334.19434337445932</v>
      </c>
      <c r="K48" s="159">
        <f>K$42*$AA48</f>
        <v>3.5991506501350061</v>
      </c>
      <c r="L48" s="159">
        <f t="shared" ref="L48" si="75">IFERROR(L$42*$AB48,0)</f>
        <v>0</v>
      </c>
      <c r="M48" s="162">
        <f>M$42*$AC48</f>
        <v>3840.5906357218196</v>
      </c>
      <c r="N48" s="320">
        <f>N$42*$Z48</f>
        <v>335.56560989965379</v>
      </c>
      <c r="O48" s="159">
        <f>O$42*$AA48</f>
        <v>3.7431166761404064</v>
      </c>
      <c r="P48" s="159">
        <f t="shared" ref="P48" si="76">IFERROR(P$42*$AB48,0)</f>
        <v>0</v>
      </c>
      <c r="Q48" s="162">
        <f>Q$42*$AC48</f>
        <v>4047.0441257614689</v>
      </c>
      <c r="R48" s="320">
        <f>R$42*$Z48</f>
        <v>337.01170643912815</v>
      </c>
      <c r="S48" s="159">
        <f>S$42*$AA48</f>
        <v>3.8928413431860234</v>
      </c>
      <c r="T48" s="159">
        <f t="shared" ref="T48" si="77">IFERROR(T$42*$AB48,0)</f>
        <v>0</v>
      </c>
      <c r="U48" s="162">
        <f>U$42*$AC48</f>
        <v>4264.9909848183715</v>
      </c>
      <c r="V48" s="320">
        <f>V$42*$Z48</f>
        <v>338.5367164667615</v>
      </c>
      <c r="W48" s="159">
        <f>W$42*$AA48</f>
        <v>4.048554996913464</v>
      </c>
      <c r="X48" s="159">
        <f t="shared" ref="X48" si="78">IFERROR(X$42*$AB48,0)</f>
        <v>0</v>
      </c>
      <c r="Y48" s="162">
        <f>Y$42*$AC48</f>
        <v>4495.0710544924023</v>
      </c>
      <c r="Z48" s="134">
        <v>2.4892398717108003E-4</v>
      </c>
      <c r="AA48" s="134">
        <v>3.3044507546029449E-4</v>
      </c>
      <c r="AB48" s="133"/>
      <c r="AC48" s="134">
        <v>3.8365932413982117E-4</v>
      </c>
    </row>
    <row r="49" spans="1:29" ht="13">
      <c r="A49" s="230" t="s">
        <v>143</v>
      </c>
      <c r="B49" s="321">
        <f>B$48*$Z49</f>
        <v>0</v>
      </c>
      <c r="C49" s="181">
        <f>C$48*$AA49</f>
        <v>0</v>
      </c>
      <c r="D49" s="181">
        <f>IFERROR(D$48*$AB49,0)</f>
        <v>0</v>
      </c>
      <c r="E49" s="183">
        <f>E$48*$AC49</f>
        <v>0</v>
      </c>
      <c r="F49" s="321">
        <f>F$48*$Z49</f>
        <v>332.89403469395967</v>
      </c>
      <c r="G49" s="181">
        <f>G$48*$AA49</f>
        <v>3.4607217789759677</v>
      </c>
      <c r="H49" s="181">
        <f>IFERROR(H$48*$AB49,0)</f>
        <v>0</v>
      </c>
      <c r="I49" s="183">
        <f>I$48*$AC49</f>
        <v>3645.0244149742948</v>
      </c>
      <c r="J49" s="321">
        <f>J$48*$Z49</f>
        <v>334.19434337445932</v>
      </c>
      <c r="K49" s="181">
        <f>K$48*$AA49</f>
        <v>3.5991506501350061</v>
      </c>
      <c r="L49" s="181">
        <f>IFERROR(L$48*$AB49,0)</f>
        <v>0</v>
      </c>
      <c r="M49" s="183">
        <f>M$48*$AC49</f>
        <v>3840.5906357218196</v>
      </c>
      <c r="N49" s="321">
        <f>N$48*$Z49</f>
        <v>335.56560989965379</v>
      </c>
      <c r="O49" s="181">
        <f>O$48*$AA49</f>
        <v>3.7431166761404064</v>
      </c>
      <c r="P49" s="181">
        <f>IFERROR(P$48*$AB49,0)</f>
        <v>0</v>
      </c>
      <c r="Q49" s="183">
        <f>Q$48*$AC49</f>
        <v>4047.0441257614689</v>
      </c>
      <c r="R49" s="321">
        <f>R$48*$Z49</f>
        <v>337.01170643912815</v>
      </c>
      <c r="S49" s="181">
        <f>S$48*$AA49</f>
        <v>3.8928413431860234</v>
      </c>
      <c r="T49" s="181">
        <f>IFERROR(T$48*$AB49,0)</f>
        <v>0</v>
      </c>
      <c r="U49" s="183">
        <f>U$48*$AC49</f>
        <v>4264.9909848183715</v>
      </c>
      <c r="V49" s="321">
        <f>V$48*$Z49</f>
        <v>338.5367164667615</v>
      </c>
      <c r="W49" s="181">
        <f>W$48*$AA49</f>
        <v>4.048554996913464</v>
      </c>
      <c r="X49" s="181">
        <f>IFERROR(X$48*$AB49,0)</f>
        <v>0</v>
      </c>
      <c r="Y49" s="183">
        <f>Y$48*$AC49</f>
        <v>4495.0710544924023</v>
      </c>
      <c r="Z49" s="133">
        <v>1</v>
      </c>
      <c r="AA49" s="133">
        <v>1</v>
      </c>
      <c r="AB49" s="134"/>
      <c r="AC49" s="133">
        <v>1</v>
      </c>
    </row>
    <row r="50" spans="1:29" s="131" customFormat="1" ht="13">
      <c r="A50" s="231" t="s">
        <v>45</v>
      </c>
      <c r="B50" s="322"/>
      <c r="C50" s="163"/>
      <c r="D50" s="163"/>
      <c r="E50" s="164"/>
      <c r="F50" s="340">
        <f>'[18]DISCOM Sales incl Addl Loads'!$C662</f>
        <v>101995.84385827897</v>
      </c>
      <c r="G50" s="165">
        <f>'[18]DISCOM Sales incl Addl Loads'!R662</f>
        <v>430.39555163863065</v>
      </c>
      <c r="H50" s="165">
        <f>'[18]DISCOM Sales incl Addl Loads'!D662</f>
        <v>248.48371675468942</v>
      </c>
      <c r="I50" s="166">
        <f>'[18]DISCOM Sales incl Addl Loads'!E662</f>
        <v>0</v>
      </c>
      <c r="J50" s="340">
        <f>'[18]DISCOM Sales incl Addl Loads'!C755</f>
        <v>104709.8758370697</v>
      </c>
      <c r="K50" s="165">
        <f>'[18]DISCOM Sales incl Addl Loads'!R755</f>
        <v>441.4133669455976</v>
      </c>
      <c r="L50" s="165">
        <f>'[18]DISCOM Sales incl Addl Loads'!D755</f>
        <v>256.34670862469966</v>
      </c>
      <c r="M50" s="166">
        <f>'[18]DISCOM Sales incl Addl Loads'!E755</f>
        <v>0</v>
      </c>
      <c r="N50" s="340">
        <f>'[18]DISCOM Sales incl Addl Loads'!C848</f>
        <v>107508.70689710508</v>
      </c>
      <c r="O50" s="165">
        <f>'[18]DISCOM Sales incl Addl Loads'!R848</f>
        <v>452.75158315226651</v>
      </c>
      <c r="P50" s="165">
        <f>'[18]DISCOM Sales incl Addl Loads'!D848</f>
        <v>264.59534680509501</v>
      </c>
      <c r="Q50" s="166">
        <f>'[18]DISCOM Sales incl Addl Loads'!E848</f>
        <v>0</v>
      </c>
      <c r="R50" s="340">
        <f>'[18]DISCOM Sales incl Addl Loads'!C941</f>
        <v>110395.29567004436</v>
      </c>
      <c r="S50" s="165">
        <f>'[18]DISCOM Sales incl Addl Loads'!R941</f>
        <v>464.42100841747646</v>
      </c>
      <c r="T50" s="165">
        <f>'[18]DISCOM Sales incl Addl Loads'!D941</f>
        <v>273.25298698360871</v>
      </c>
      <c r="U50" s="166">
        <f>'[18]DISCOM Sales incl Addl Loads'!E941</f>
        <v>0</v>
      </c>
      <c r="V50" s="340">
        <f>'[18]DISCOM Sales incl Addl Loads'!C1034</f>
        <v>113372.71234690996</v>
      </c>
      <c r="W50" s="165">
        <f>'[18]DISCOM Sales incl Addl Loads'!R1034</f>
        <v>476.43286862668157</v>
      </c>
      <c r="X50" s="165">
        <f>'[18]DISCOM Sales incl Addl Loads'!D1034</f>
        <v>282.3446745662913</v>
      </c>
      <c r="Y50" s="166">
        <f>'[18]DISCOM Sales incl Addl Loads'!E1034</f>
        <v>0</v>
      </c>
      <c r="Z50" s="134"/>
      <c r="AA50" s="134"/>
      <c r="AB50" s="134"/>
      <c r="AC50" s="134"/>
    </row>
    <row r="51" spans="1:29" s="132" customFormat="1" ht="13">
      <c r="A51" s="234" t="s">
        <v>148</v>
      </c>
      <c r="B51" s="320">
        <f>B$50*$Z51</f>
        <v>0</v>
      </c>
      <c r="C51" s="159">
        <f>C$50*$AA51</f>
        <v>0</v>
      </c>
      <c r="D51" s="159">
        <f>D$50*$AB51</f>
        <v>0</v>
      </c>
      <c r="E51" s="162">
        <f>E$50*$AC51</f>
        <v>0</v>
      </c>
      <c r="F51" s="320">
        <f>F$50*$Z51</f>
        <v>59985.4471932456</v>
      </c>
      <c r="G51" s="159">
        <f>G$50*$AA51</f>
        <v>153.51445123565171</v>
      </c>
      <c r="H51" s="159">
        <f>H$50*$AB51</f>
        <v>248.48371675468942</v>
      </c>
      <c r="I51" s="162">
        <f>I$50*$AC51</f>
        <v>0</v>
      </c>
      <c r="J51" s="320">
        <f>J$50*$Z51</f>
        <v>61581.614407379755</v>
      </c>
      <c r="K51" s="159">
        <f>K$50*$AA51</f>
        <v>157.44431032509908</v>
      </c>
      <c r="L51" s="159">
        <f>L$50*$AB51</f>
        <v>256.34670862469966</v>
      </c>
      <c r="M51" s="162">
        <f>M$50*$AC51</f>
        <v>0</v>
      </c>
      <c r="N51" s="320">
        <f>N$50*$Z51</f>
        <v>63227.653367436265</v>
      </c>
      <c r="O51" s="159">
        <f>O$50*$AA51</f>
        <v>161.48845072648356</v>
      </c>
      <c r="P51" s="159">
        <f>P$50*$AB51</f>
        <v>264.59534680509501</v>
      </c>
      <c r="Q51" s="162">
        <f>Q$50*$AC51</f>
        <v>0</v>
      </c>
      <c r="R51" s="320">
        <f>R$50*$Z51</f>
        <v>64925.304093757601</v>
      </c>
      <c r="S51" s="159">
        <f>S$50*$AA51</f>
        <v>165.65072751815515</v>
      </c>
      <c r="T51" s="159">
        <f>T$50*$AB51</f>
        <v>273.25298698360871</v>
      </c>
      <c r="U51" s="162">
        <f>U$50*$AC51</f>
        <v>0</v>
      </c>
      <c r="V51" s="320">
        <f>V$50*$Z51</f>
        <v>66676.372216597723</v>
      </c>
      <c r="W51" s="159">
        <f>W$50*$AA51</f>
        <v>169.93514477413026</v>
      </c>
      <c r="X51" s="159">
        <f>X$50*$AB51</f>
        <v>282.3446745662913</v>
      </c>
      <c r="Y51" s="162">
        <f>Y$50*$AC51</f>
        <v>0</v>
      </c>
      <c r="Z51" s="134">
        <v>0.58811658322660765</v>
      </c>
      <c r="AA51" s="134">
        <v>0.35668224416163513</v>
      </c>
      <c r="AB51" s="134">
        <v>1</v>
      </c>
      <c r="AC51" s="134">
        <v>0</v>
      </c>
    </row>
    <row r="52" spans="1:29">
      <c r="A52" s="230" t="s">
        <v>149</v>
      </c>
      <c r="B52" s="321">
        <f>B$51*$Z52</f>
        <v>0</v>
      </c>
      <c r="C52" s="181">
        <f>C$51*$AA52</f>
        <v>0</v>
      </c>
      <c r="D52" s="181">
        <f>D$51*$AB52</f>
        <v>0</v>
      </c>
      <c r="E52" s="183">
        <f>IFERROR(E$51*$AC52,0)</f>
        <v>0</v>
      </c>
      <c r="F52" s="321">
        <f>F$51*$Z52</f>
        <v>44571.475214197271</v>
      </c>
      <c r="G52" s="181">
        <f>G$51*$AA52</f>
        <v>94.825515258532462</v>
      </c>
      <c r="H52" s="181">
        <f>H$51*$AB52</f>
        <v>164.13574855041739</v>
      </c>
      <c r="I52" s="183">
        <f>IFERROR(I$51*$AC52,0)</f>
        <v>0</v>
      </c>
      <c r="J52" s="321">
        <f>J$51*$Z52</f>
        <v>45757.48833490142</v>
      </c>
      <c r="K52" s="181">
        <f>K$51*$AA52</f>
        <v>97.252979969839927</v>
      </c>
      <c r="L52" s="181">
        <f>L$51*$AB52</f>
        <v>169.32964243322698</v>
      </c>
      <c r="M52" s="183">
        <f>IFERROR(M$51*$AC52,0)</f>
        <v>0</v>
      </c>
      <c r="N52" s="321">
        <f>N$51*$Z52</f>
        <v>46980.558065021272</v>
      </c>
      <c r="O52" s="181">
        <f>O$51*$AA52</f>
        <v>99.751035978589627</v>
      </c>
      <c r="P52" s="181">
        <f>P$51*$AB52</f>
        <v>174.77827472166521</v>
      </c>
      <c r="Q52" s="183">
        <f>IFERROR(Q$51*$AC52,0)</f>
        <v>0</v>
      </c>
      <c r="R52" s="321">
        <f>R$51*$Z52</f>
        <v>48241.977306038709</v>
      </c>
      <c r="S52" s="181">
        <f>S$51*$AA52</f>
        <v>102.32206455760608</v>
      </c>
      <c r="T52" s="181">
        <f>T$51*$AB52</f>
        <v>180.49707299923364</v>
      </c>
      <c r="U52" s="183">
        <f>IFERROR(U$51*$AC52,0)</f>
        <v>0</v>
      </c>
      <c r="V52" s="321">
        <f>V$51*$Z52</f>
        <v>49543.087710102307</v>
      </c>
      <c r="W52" s="181">
        <f>W$51*$AA52</f>
        <v>104.96853901398636</v>
      </c>
      <c r="X52" s="181">
        <f>X$51*$AB52</f>
        <v>186.50258099170847</v>
      </c>
      <c r="Y52" s="183">
        <f>IFERROR(Y$51*$AC52,0)</f>
        <v>0</v>
      </c>
      <c r="Z52" s="133">
        <v>0.74303814174475391</v>
      </c>
      <c r="AA52" s="133">
        <v>0.61769764667282667</v>
      </c>
      <c r="AB52" s="133">
        <v>0.66054931362950076</v>
      </c>
    </row>
    <row r="53" spans="1:29">
      <c r="A53" s="230" t="s">
        <v>150</v>
      </c>
      <c r="B53" s="321">
        <f>B$51*$Z53</f>
        <v>0</v>
      </c>
      <c r="C53" s="181">
        <f>C$51*$AA53</f>
        <v>0</v>
      </c>
      <c r="D53" s="181">
        <f>D$51*$AB53</f>
        <v>0</v>
      </c>
      <c r="E53" s="183">
        <f t="shared" ref="E53:E54" si="79">IFERROR(E$51*$AC53,0)</f>
        <v>0</v>
      </c>
      <c r="F53" s="321">
        <f>F$51*$Z53</f>
        <v>8129.214292322954</v>
      </c>
      <c r="G53" s="181">
        <f>G$51*$AA53</f>
        <v>30.858460012054859</v>
      </c>
      <c r="H53" s="181">
        <f>H$51*$AB53</f>
        <v>41.106715291004676</v>
      </c>
      <c r="I53" s="183">
        <f t="shared" ref="I53:I54" si="80">IFERROR(I$51*$AC53,0)</f>
        <v>0</v>
      </c>
      <c r="J53" s="321">
        <f>J$51*$Z53</f>
        <v>8345.5265136568269</v>
      </c>
      <c r="K53" s="181">
        <f>K$51*$AA53</f>
        <v>31.648414303579948</v>
      </c>
      <c r="L53" s="181">
        <f>L$51*$AB53</f>
        <v>42.407491745725409</v>
      </c>
      <c r="M53" s="183">
        <f t="shared" ref="M53:M54" si="81">IFERROR(M$51*$AC53,0)</f>
        <v>0</v>
      </c>
      <c r="N53" s="321">
        <f>N$51*$Z53</f>
        <v>8568.5973427648332</v>
      </c>
      <c r="O53" s="181">
        <f>O$51*$AA53</f>
        <v>32.461340668848912</v>
      </c>
      <c r="P53" s="181">
        <f>P$51*$AB53</f>
        <v>43.77206575342494</v>
      </c>
      <c r="Q53" s="183">
        <f t="shared" ref="Q53:Q54" si="82">IFERROR(Q$51*$AC53,0)</f>
        <v>0</v>
      </c>
      <c r="R53" s="321">
        <f>R$51*$Z53</f>
        <v>8798.6625868118554</v>
      </c>
      <c r="S53" s="181">
        <f>S$51*$AA53</f>
        <v>33.298014030223463</v>
      </c>
      <c r="T53" s="181">
        <f>T$51*$AB53</f>
        <v>45.204301050603263</v>
      </c>
      <c r="U53" s="183">
        <f t="shared" ref="U53:U54" si="83">IFERROR(U$51*$AC53,0)</f>
        <v>0</v>
      </c>
      <c r="V53" s="321">
        <f>V$51*$Z53</f>
        <v>9035.9669444032061</v>
      </c>
      <c r="W53" s="181">
        <f>W$51*$AA53</f>
        <v>34.159239260189054</v>
      </c>
      <c r="X53" s="181">
        <f>X$51*$AB53</f>
        <v>46.708340904228976</v>
      </c>
      <c r="Y53" s="183">
        <f t="shared" ref="Y53:Y54" si="84">IFERROR(Y$51*$AC53,0)</f>
        <v>0</v>
      </c>
      <c r="Z53" s="133">
        <v>0.13551977475693985</v>
      </c>
      <c r="AA53" s="133">
        <v>0.20101338840527599</v>
      </c>
      <c r="AB53" s="133">
        <v>0.16543021743185876</v>
      </c>
    </row>
    <row r="54" spans="1:29">
      <c r="A54" s="230" t="s">
        <v>151</v>
      </c>
      <c r="B54" s="321">
        <f>B$51*$Z54</f>
        <v>0</v>
      </c>
      <c r="C54" s="181">
        <f>C$51*$AA54</f>
        <v>0</v>
      </c>
      <c r="D54" s="181">
        <f>D$51*$AB54</f>
        <v>0</v>
      </c>
      <c r="E54" s="183">
        <f t="shared" si="79"/>
        <v>0</v>
      </c>
      <c r="F54" s="321">
        <f>F$51*$Z54</f>
        <v>7284.7576867253738</v>
      </c>
      <c r="G54" s="181">
        <f>G$51*$AA54</f>
        <v>27.830475965064405</v>
      </c>
      <c r="H54" s="181">
        <f>H$51*$AB54</f>
        <v>43.241252913267381</v>
      </c>
      <c r="I54" s="183">
        <f t="shared" si="80"/>
        <v>0</v>
      </c>
      <c r="J54" s="321">
        <f>J$51*$Z54</f>
        <v>7478.5995588215128</v>
      </c>
      <c r="K54" s="181">
        <f>K$51*$AA54</f>
        <v>28.542916051679232</v>
      </c>
      <c r="L54" s="181">
        <f>L$51*$AB54</f>
        <v>44.609574445747285</v>
      </c>
      <c r="M54" s="183">
        <f t="shared" si="81"/>
        <v>0</v>
      </c>
      <c r="N54" s="321">
        <f>N$51*$Z54</f>
        <v>7678.4979596501607</v>
      </c>
      <c r="O54" s="181">
        <f>O$51*$AA54</f>
        <v>29.276074079045053</v>
      </c>
      <c r="P54" s="181">
        <f>P$51*$AB54</f>
        <v>46.045006330004853</v>
      </c>
      <c r="Q54" s="183">
        <f t="shared" si="82"/>
        <v>0</v>
      </c>
      <c r="R54" s="321">
        <f>R$51*$Z54</f>
        <v>7884.6642009070365</v>
      </c>
      <c r="S54" s="181">
        <f>S$51*$AA54</f>
        <v>30.030648930325629</v>
      </c>
      <c r="T54" s="181">
        <f>T$51*$AB54</f>
        <v>47.551612933771828</v>
      </c>
      <c r="U54" s="183">
        <f t="shared" si="83"/>
        <v>0</v>
      </c>
      <c r="V54" s="321">
        <f>V$51*$Z54</f>
        <v>8097.3175620922093</v>
      </c>
      <c r="W54" s="181">
        <f>W$51*$AA54</f>
        <v>30.807366499954874</v>
      </c>
      <c r="X54" s="181">
        <f>X$51*$AB54</f>
        <v>49.133752670353864</v>
      </c>
      <c r="Y54" s="183">
        <f t="shared" si="84"/>
        <v>0</v>
      </c>
      <c r="Z54" s="133">
        <v>0.12144208349830628</v>
      </c>
      <c r="AA54" s="133">
        <v>0.1812889649218975</v>
      </c>
      <c r="AB54" s="133">
        <v>0.17402046893864054</v>
      </c>
    </row>
    <row r="55" spans="1:29" s="132" customFormat="1" ht="13">
      <c r="A55" s="234" t="s">
        <v>152</v>
      </c>
      <c r="B55" s="320">
        <f>B$50*$Z55</f>
        <v>0</v>
      </c>
      <c r="C55" s="159">
        <f>C$50*$AA55</f>
        <v>0</v>
      </c>
      <c r="D55" s="159">
        <f>D$50*$AB55</f>
        <v>0</v>
      </c>
      <c r="E55" s="162">
        <f>E$50*$AC55</f>
        <v>0</v>
      </c>
      <c r="F55" s="320">
        <f>F$50*$Z55</f>
        <v>42010.39666503336</v>
      </c>
      <c r="G55" s="159">
        <f>G$50*$AA55</f>
        <v>276.88110040297897</v>
      </c>
      <c r="H55" s="159">
        <f>H$50*$AB55</f>
        <v>0</v>
      </c>
      <c r="I55" s="162">
        <f>I$50*$AC55</f>
        <v>0</v>
      </c>
      <c r="J55" s="320">
        <f>J$50*$Z55</f>
        <v>43128.261429689941</v>
      </c>
      <c r="K55" s="159">
        <f>K$50*$AA55</f>
        <v>283.96905662049852</v>
      </c>
      <c r="L55" s="159">
        <f>L$50*$AB55</f>
        <v>0</v>
      </c>
      <c r="M55" s="162">
        <f>M$50*$AC55</f>
        <v>0</v>
      </c>
      <c r="N55" s="320">
        <f>N$50*$Z55</f>
        <v>44281.053529668803</v>
      </c>
      <c r="O55" s="159">
        <f>O$50*$AA55</f>
        <v>291.26313242578294</v>
      </c>
      <c r="P55" s="159">
        <f>P$50*$AB55</f>
        <v>0</v>
      </c>
      <c r="Q55" s="162">
        <f>Q$50*$AC55</f>
        <v>0</v>
      </c>
      <c r="R55" s="320">
        <f>R$50*$Z55</f>
        <v>45469.991576286753</v>
      </c>
      <c r="S55" s="159">
        <f>S$50*$AA55</f>
        <v>298.77028089932134</v>
      </c>
      <c r="T55" s="159">
        <f>T$50*$AB55</f>
        <v>0</v>
      </c>
      <c r="U55" s="162">
        <f>U$50*$AC55</f>
        <v>0</v>
      </c>
      <c r="V55" s="320">
        <f>V$50*$Z55</f>
        <v>46696.340130312237</v>
      </c>
      <c r="W55" s="159">
        <f>W$50*$AA55</f>
        <v>306.4977238525513</v>
      </c>
      <c r="X55" s="159">
        <f>X$50*$AB55</f>
        <v>0</v>
      </c>
      <c r="Y55" s="162">
        <f>Y$50*$AC55</f>
        <v>0</v>
      </c>
      <c r="Z55" s="134">
        <v>0.4118834167733923</v>
      </c>
      <c r="AA55" s="134">
        <v>0.64331775583836492</v>
      </c>
      <c r="AB55" s="134">
        <v>0</v>
      </c>
      <c r="AC55" s="134">
        <v>1</v>
      </c>
    </row>
    <row r="56" spans="1:29">
      <c r="A56" s="230" t="s">
        <v>149</v>
      </c>
      <c r="B56" s="321">
        <f>B$55*$Z56</f>
        <v>0</v>
      </c>
      <c r="C56" s="181">
        <f>C$55*$AA56</f>
        <v>0</v>
      </c>
      <c r="D56" s="181">
        <f>IFERROR(D$55*$AB56,0)</f>
        <v>0</v>
      </c>
      <c r="E56" s="183">
        <f>E$55*$AC56</f>
        <v>0</v>
      </c>
      <c r="F56" s="321">
        <f>F$55*$Z56</f>
        <v>36053.019205231685</v>
      </c>
      <c r="G56" s="181">
        <f>G$55*$AA56</f>
        <v>243.20440648893845</v>
      </c>
      <c r="H56" s="181">
        <f>IFERROR(H$55*$AB56,0)</f>
        <v>0</v>
      </c>
      <c r="I56" s="183">
        <f>I$55*$AC56</f>
        <v>0</v>
      </c>
      <c r="J56" s="321">
        <f>J$55*$Z56</f>
        <v>37012.362678000187</v>
      </c>
      <c r="K56" s="181">
        <f>K$55*$AA56</f>
        <v>249.43026366226135</v>
      </c>
      <c r="L56" s="181">
        <f>IFERROR(L$55*$AB56,0)</f>
        <v>0</v>
      </c>
      <c r="M56" s="183">
        <f>M$55*$AC56</f>
        <v>0</v>
      </c>
      <c r="N56" s="321">
        <f>N$55*$Z56</f>
        <v>38001.680537852015</v>
      </c>
      <c r="O56" s="181">
        <f>O$55*$AA56</f>
        <v>255.83717036166291</v>
      </c>
      <c r="P56" s="181">
        <f>IFERROR(P$55*$AB56,0)</f>
        <v>0</v>
      </c>
      <c r="Q56" s="183">
        <f>Q$55*$AC56</f>
        <v>0</v>
      </c>
      <c r="R56" s="321">
        <f>R$55*$Z56</f>
        <v>39022.018588223851</v>
      </c>
      <c r="S56" s="181">
        <f>S$55*$AA56</f>
        <v>262.43123397335029</v>
      </c>
      <c r="T56" s="181">
        <f>IFERROR(T$55*$AB56,0)</f>
        <v>0</v>
      </c>
      <c r="U56" s="183">
        <f>U$55*$AC56</f>
        <v>0</v>
      </c>
      <c r="V56" s="321">
        <f>V$55*$Z56</f>
        <v>40074.462066040127</v>
      </c>
      <c r="W56" s="181">
        <f>W$55*$AA56</f>
        <v>269.21879792907777</v>
      </c>
      <c r="X56" s="181">
        <f>IFERROR(X$55*$AB56,0)</f>
        <v>0</v>
      </c>
      <c r="Y56" s="183">
        <f>Y$55*$AC56</f>
        <v>0</v>
      </c>
      <c r="Z56" s="133">
        <v>0.85819278243663433</v>
      </c>
      <c r="AA56" s="133">
        <v>0.87837127971166429</v>
      </c>
      <c r="AC56" s="133">
        <v>0.84896371704240581</v>
      </c>
    </row>
    <row r="57" spans="1:29">
      <c r="A57" s="230" t="s">
        <v>150</v>
      </c>
      <c r="B57" s="321">
        <f>B$55*$Z57</f>
        <v>0</v>
      </c>
      <c r="C57" s="181">
        <f>C$55*$AA57</f>
        <v>0</v>
      </c>
      <c r="D57" s="181">
        <f t="shared" ref="D57:D58" si="85">IFERROR(D$55*$AB57,0)</f>
        <v>0</v>
      </c>
      <c r="E57" s="183">
        <f>E$55*$AC57</f>
        <v>0</v>
      </c>
      <c r="F57" s="321">
        <f>F$55*$Z57</f>
        <v>4174.7823439230369</v>
      </c>
      <c r="G57" s="181">
        <f>G$55*$AA57</f>
        <v>24.667600730158242</v>
      </c>
      <c r="H57" s="181">
        <f t="shared" ref="H57:H58" si="86">IFERROR(H$55*$AB57,0)</f>
        <v>0</v>
      </c>
      <c r="I57" s="183">
        <f>I$55*$AC57</f>
        <v>0</v>
      </c>
      <c r="J57" s="321">
        <f>J$55*$Z57</f>
        <v>4285.8701329670839</v>
      </c>
      <c r="K57" s="181">
        <f>K$55*$AA57</f>
        <v>25.299073494865347</v>
      </c>
      <c r="L57" s="181">
        <f t="shared" ref="L57:L58" si="87">IFERROR(L$55*$AB57,0)</f>
        <v>0</v>
      </c>
      <c r="M57" s="183">
        <f>M$55*$AC57</f>
        <v>0</v>
      </c>
      <c r="N57" s="321">
        <f>N$55*$Z57</f>
        <v>4400.4288252731585</v>
      </c>
      <c r="O57" s="181">
        <f>O$55*$AA57</f>
        <v>25.948909649801141</v>
      </c>
      <c r="P57" s="181">
        <f t="shared" ref="P57:P58" si="88">IFERROR(P$55*$AB57,0)</f>
        <v>0</v>
      </c>
      <c r="Q57" s="183">
        <f>Q$55*$AC57</f>
        <v>0</v>
      </c>
      <c r="R57" s="321">
        <f>R$55*$Z57</f>
        <v>4518.5795203169473</v>
      </c>
      <c r="S57" s="181">
        <f>S$55*$AA57</f>
        <v>26.617728651523333</v>
      </c>
      <c r="T57" s="181">
        <f t="shared" ref="T57:T58" si="89">IFERROR(T$55*$AB57,0)</f>
        <v>0</v>
      </c>
      <c r="U57" s="183">
        <f>U$55*$AC57</f>
        <v>0</v>
      </c>
      <c r="V57" s="321">
        <f>V$55*$Z57</f>
        <v>4640.4478837999914</v>
      </c>
      <c r="W57" s="181">
        <f>W$55*$AA57</f>
        <v>27.306173898085568</v>
      </c>
      <c r="X57" s="181">
        <f t="shared" ref="X57:X58" si="90">IFERROR(X$55*$AB57,0)</f>
        <v>0</v>
      </c>
      <c r="Y57" s="183">
        <f>Y$55*$AC57</f>
        <v>0</v>
      </c>
      <c r="Z57" s="133">
        <v>9.9374980369986501E-2</v>
      </c>
      <c r="AA57" s="133">
        <v>8.9090951654903355E-2</v>
      </c>
      <c r="AC57" s="133">
        <v>0.10090676213589546</v>
      </c>
    </row>
    <row r="58" spans="1:29">
      <c r="A58" s="230" t="s">
        <v>151</v>
      </c>
      <c r="B58" s="321">
        <f>B$55*$Z58</f>
        <v>0</v>
      </c>
      <c r="C58" s="181">
        <f>C$55*$AA58</f>
        <v>0</v>
      </c>
      <c r="D58" s="181">
        <f t="shared" si="85"/>
        <v>0</v>
      </c>
      <c r="E58" s="183">
        <f>E$55*$AC58</f>
        <v>0</v>
      </c>
      <c r="F58" s="321">
        <f>F$55*$Z58</f>
        <v>1782.5951158786418</v>
      </c>
      <c r="G58" s="181">
        <f>G$55*$AA58</f>
        <v>9.0090931838823174</v>
      </c>
      <c r="H58" s="181">
        <f t="shared" si="86"/>
        <v>0</v>
      </c>
      <c r="I58" s="183">
        <f>I$55*$AC58</f>
        <v>0</v>
      </c>
      <c r="J58" s="321">
        <f>J$55*$Z58</f>
        <v>1830.0286187226707</v>
      </c>
      <c r="K58" s="181">
        <f>K$55*$AA58</f>
        <v>9.239719463371868</v>
      </c>
      <c r="L58" s="181">
        <f t="shared" si="87"/>
        <v>0</v>
      </c>
      <c r="M58" s="183">
        <f>M$55*$AC58</f>
        <v>0</v>
      </c>
      <c r="N58" s="321">
        <f>N$55*$Z58</f>
        <v>1878.9441665436275</v>
      </c>
      <c r="O58" s="181">
        <f>O$55*$AA58</f>
        <v>9.4770524143189299</v>
      </c>
      <c r="P58" s="181">
        <f t="shared" si="88"/>
        <v>0</v>
      </c>
      <c r="Q58" s="183">
        <f>Q$55*$AC58</f>
        <v>0</v>
      </c>
      <c r="R58" s="321">
        <f>R$55*$Z58</f>
        <v>1929.3934677459533</v>
      </c>
      <c r="S58" s="181">
        <f>S$55*$AA58</f>
        <v>9.7213182744477482</v>
      </c>
      <c r="T58" s="181">
        <f t="shared" si="89"/>
        <v>0</v>
      </c>
      <c r="U58" s="183">
        <f>U$55*$AC58</f>
        <v>0</v>
      </c>
      <c r="V58" s="321">
        <f>V$55*$Z58</f>
        <v>1981.4301804721204</v>
      </c>
      <c r="W58" s="181">
        <f>W$55*$AA58</f>
        <v>9.972752025387992</v>
      </c>
      <c r="X58" s="181">
        <f t="shared" si="90"/>
        <v>0</v>
      </c>
      <c r="Y58" s="183">
        <f>Y$55*$AC58</f>
        <v>0</v>
      </c>
      <c r="Z58" s="133">
        <v>4.2432237193379192E-2</v>
      </c>
      <c r="AA58" s="133">
        <v>3.2537768633432475E-2</v>
      </c>
      <c r="AC58" s="133">
        <v>5.9047895469948167E-2</v>
      </c>
    </row>
    <row r="59" spans="1:29" s="131" customFormat="1" ht="13">
      <c r="A59" s="231" t="s">
        <v>10</v>
      </c>
      <c r="B59" s="323"/>
      <c r="C59" s="167"/>
      <c r="D59" s="165"/>
      <c r="E59" s="168"/>
      <c r="F59" s="340">
        <f>'[18]DISCOM Sales incl Addl Loads'!$C663</f>
        <v>34983.206071418361</v>
      </c>
      <c r="G59" s="165">
        <f>'[18]DISCOM Sales incl Addl Loads'!R663</f>
        <v>77.702507379162611</v>
      </c>
      <c r="H59" s="165">
        <f>'[18]DISCOM Sales incl Addl Loads'!D663</f>
        <v>106.23938070425525</v>
      </c>
      <c r="I59" s="166">
        <f>'[18]DISCOM Sales incl Addl Loads'!E663</f>
        <v>0</v>
      </c>
      <c r="J59" s="340">
        <f>'[18]DISCOM Sales incl Addl Loads'!C756</f>
        <v>35941.478521249861</v>
      </c>
      <c r="K59" s="165">
        <f>'[18]DISCOM Sales incl Addl Loads'!R756</f>
        <v>81.638226200672136</v>
      </c>
      <c r="L59" s="165">
        <f>'[18]DISCOM Sales incl Addl Loads'!D756</f>
        <v>115.84440796861007</v>
      </c>
      <c r="M59" s="166">
        <f>'[18]DISCOM Sales incl Addl Loads'!E756</f>
        <v>0</v>
      </c>
      <c r="N59" s="340">
        <f>'[18]DISCOM Sales incl Addl Loads'!C849</f>
        <v>36931.87568926176</v>
      </c>
      <c r="O59" s="165">
        <f>'[18]DISCOM Sales incl Addl Loads'!R849</f>
        <v>85.780909163507445</v>
      </c>
      <c r="P59" s="165">
        <f>'[18]DISCOM Sales incl Addl Loads'!D849</f>
        <v>126.38228775146959</v>
      </c>
      <c r="Q59" s="166">
        <f>'[18]DISCOM Sales incl Addl Loads'!E849</f>
        <v>0</v>
      </c>
      <c r="R59" s="340">
        <f>'[18]DISCOM Sales incl Addl Loads'!C942</f>
        <v>37955.648266158518</v>
      </c>
      <c r="S59" s="165">
        <f>'[18]DISCOM Sales incl Addl Loads'!R942</f>
        <v>90.141722944514925</v>
      </c>
      <c r="T59" s="165">
        <f>'[18]DISCOM Sales incl Addl Loads'!D942</f>
        <v>137.94933272634333</v>
      </c>
      <c r="U59" s="166">
        <f>'[18]DISCOM Sales incl Addl Loads'!E942</f>
        <v>0</v>
      </c>
      <c r="V59" s="340">
        <f>'[18]DISCOM Sales incl Addl Loads'!C1035</f>
        <v>39014.100804184462</v>
      </c>
      <c r="W59" s="165">
        <f>'[18]DISCOM Sales incl Addl Loads'!R1035</f>
        <v>94.73244915102272</v>
      </c>
      <c r="X59" s="165">
        <f>'[18]DISCOM Sales incl Addl Loads'!D1035</f>
        <v>150.65235763162408</v>
      </c>
      <c r="Y59" s="166">
        <f>'[18]DISCOM Sales incl Addl Loads'!E1035</f>
        <v>0</v>
      </c>
      <c r="Z59" s="134"/>
      <c r="AA59" s="134"/>
      <c r="AB59" s="134"/>
      <c r="AC59" s="134"/>
    </row>
    <row r="60" spans="1:29" s="132" customFormat="1" ht="13">
      <c r="A60" s="234" t="s">
        <v>144</v>
      </c>
      <c r="B60" s="325">
        <f>B$59*$Z60</f>
        <v>0</v>
      </c>
      <c r="C60" s="170">
        <f>C$59*$AA60</f>
        <v>0</v>
      </c>
      <c r="D60" s="171">
        <f>D$59*$AB60</f>
        <v>0</v>
      </c>
      <c r="E60" s="172">
        <f>IFERROR(E$59*$AC60,0)</f>
        <v>0</v>
      </c>
      <c r="F60" s="325">
        <f>F$59*$Z60</f>
        <v>26738.615597379219</v>
      </c>
      <c r="G60" s="170">
        <f>G$59*$AA60</f>
        <v>65.900606127757271</v>
      </c>
      <c r="H60" s="171">
        <f>H$59*$AB60</f>
        <v>86.157748343435856</v>
      </c>
      <c r="I60" s="172">
        <f>IFERROR(I$59*$AC60,0)</f>
        <v>0</v>
      </c>
      <c r="J60" s="325">
        <f>J$59*$Z60</f>
        <v>27471.049286312536</v>
      </c>
      <c r="K60" s="170">
        <f>K$59*$AA60</f>
        <v>69.23854546374649</v>
      </c>
      <c r="L60" s="171">
        <f>L$59*$AB60</f>
        <v>93.947209430166154</v>
      </c>
      <c r="M60" s="172">
        <f>IFERROR(M$59*$AC60,0)</f>
        <v>0</v>
      </c>
      <c r="N60" s="325">
        <f>N$59*$Z60</f>
        <v>28228.036770825543</v>
      </c>
      <c r="O60" s="170">
        <f>O$59*$AA60</f>
        <v>72.7520140435158</v>
      </c>
      <c r="P60" s="171">
        <f>P$59*$AB60</f>
        <v>102.49319292881268</v>
      </c>
      <c r="Q60" s="172">
        <f>IFERROR(Q$59*$AC60,0)</f>
        <v>0</v>
      </c>
      <c r="R60" s="325">
        <f>R$59*$Z60</f>
        <v>29010.533987830073</v>
      </c>
      <c r="S60" s="170">
        <f>S$59*$AA60</f>
        <v>76.450482485162723</v>
      </c>
      <c r="T60" s="171">
        <f>T$59*$AB60</f>
        <v>111.87380625144341</v>
      </c>
      <c r="U60" s="172">
        <f>IFERROR(U$59*$AC60,0)</f>
        <v>0</v>
      </c>
      <c r="V60" s="325">
        <f>V$59*$Z60</f>
        <v>29819.538042077369</v>
      </c>
      <c r="W60" s="170">
        <f>W$59*$AA60</f>
        <v>80.343942938107801</v>
      </c>
      <c r="X60" s="171">
        <f>X$59*$AB60</f>
        <v>122.17567374854697</v>
      </c>
      <c r="Y60" s="172">
        <f>IFERROR(Y$59*$AC60,0)</f>
        <v>0</v>
      </c>
      <c r="Z60" s="134">
        <v>0.76432719010350925</v>
      </c>
      <c r="AA60" s="134">
        <v>0.848114280356283</v>
      </c>
      <c r="AB60" s="134">
        <v>0.81097750920892686</v>
      </c>
      <c r="AC60" s="134"/>
    </row>
    <row r="61" spans="1:29" s="132" customFormat="1" ht="13">
      <c r="A61" s="234" t="s">
        <v>145</v>
      </c>
      <c r="B61" s="325">
        <f>B$59*$Z61</f>
        <v>0</v>
      </c>
      <c r="C61" s="170">
        <f>C$59*$AA61</f>
        <v>0</v>
      </c>
      <c r="D61" s="171">
        <f>D$59*$AB61</f>
        <v>0</v>
      </c>
      <c r="E61" s="172">
        <f t="shared" ref="E61" si="91">IFERROR(E$59*$AC61,0)</f>
        <v>0</v>
      </c>
      <c r="F61" s="325">
        <f>F$59*$Z61</f>
        <v>8244.5904740391416</v>
      </c>
      <c r="G61" s="170">
        <f>G$59*$AA61</f>
        <v>11.801901251405342</v>
      </c>
      <c r="H61" s="171">
        <f>H$59*$AB61</f>
        <v>20.081632360819395</v>
      </c>
      <c r="I61" s="172">
        <f t="shared" ref="I61" si="92">IFERROR(I$59*$AC61,0)</f>
        <v>0</v>
      </c>
      <c r="J61" s="325">
        <f>J$59*$Z61</f>
        <v>8470.4292349373245</v>
      </c>
      <c r="K61" s="170">
        <f>K$59*$AA61</f>
        <v>12.399680736925637</v>
      </c>
      <c r="L61" s="171">
        <f>L$59*$AB61</f>
        <v>21.897198538443906</v>
      </c>
      <c r="M61" s="172">
        <f t="shared" ref="M61" si="93">IFERROR(M$59*$AC61,0)</f>
        <v>0</v>
      </c>
      <c r="N61" s="325">
        <f>N$59*$Z61</f>
        <v>8703.8389184362168</v>
      </c>
      <c r="O61" s="170">
        <f>O$59*$AA61</f>
        <v>13.028895119991644</v>
      </c>
      <c r="P61" s="171">
        <f>P$59*$AB61</f>
        <v>23.889094822656904</v>
      </c>
      <c r="Q61" s="172">
        <f t="shared" ref="Q61" si="94">IFERROR(Q$59*$AC61,0)</f>
        <v>0</v>
      </c>
      <c r="R61" s="325">
        <f>R$59*$Z61</f>
        <v>8945.1142783284467</v>
      </c>
      <c r="S61" s="170">
        <f>S$59*$AA61</f>
        <v>13.691240459352203</v>
      </c>
      <c r="T61" s="171">
        <f>T$59*$AB61</f>
        <v>26.075526474899906</v>
      </c>
      <c r="U61" s="172">
        <f t="shared" ref="U61" si="95">IFERROR(U$59*$AC61,0)</f>
        <v>0</v>
      </c>
      <c r="V61" s="325">
        <f>V$59*$Z61</f>
        <v>9194.5627621070926</v>
      </c>
      <c r="W61" s="170">
        <f>W$59*$AA61</f>
        <v>14.38850621291491</v>
      </c>
      <c r="X61" s="171">
        <f>X$59*$AB61</f>
        <v>28.476683883077108</v>
      </c>
      <c r="Y61" s="172">
        <f t="shared" ref="Y61" si="96">IFERROR(Y$59*$AC61,0)</f>
        <v>0</v>
      </c>
      <c r="Z61" s="134">
        <v>0.23567280989649078</v>
      </c>
      <c r="AA61" s="134">
        <v>0.15188571964371697</v>
      </c>
      <c r="AB61" s="134">
        <v>0.18902249079107306</v>
      </c>
      <c r="AC61" s="134"/>
    </row>
    <row r="62" spans="1:29" ht="13">
      <c r="A62" s="240" t="s">
        <v>146</v>
      </c>
      <c r="B62" s="326">
        <f>B$61*$Z62</f>
        <v>0</v>
      </c>
      <c r="C62" s="186"/>
      <c r="D62" s="173">
        <f>D$61*$AB62</f>
        <v>0</v>
      </c>
      <c r="E62" s="187">
        <f>IFERROR(E$61*$AC62,0)</f>
        <v>0</v>
      </c>
      <c r="F62" s="326">
        <f>F$61*$Z62</f>
        <v>5982.1488460087612</v>
      </c>
      <c r="G62" s="186">
        <f>G$61*$AA62</f>
        <v>4.401941259247705</v>
      </c>
      <c r="H62" s="173">
        <f>H$61*$AB62</f>
        <v>7.6374911424797833</v>
      </c>
      <c r="I62" s="187">
        <f>IFERROR(I$61*$AC62,0)</f>
        <v>0</v>
      </c>
      <c r="J62" s="326">
        <f>J$61*$Z62</f>
        <v>6146.0139994260462</v>
      </c>
      <c r="K62" s="186">
        <f>K$61*$AA62</f>
        <v>4.6249045026429432</v>
      </c>
      <c r="L62" s="173">
        <f>L$61*$AB62</f>
        <v>8.3279913145299052</v>
      </c>
      <c r="M62" s="187">
        <f>IFERROR(M$61*$AC62,0)</f>
        <v>0</v>
      </c>
      <c r="N62" s="326">
        <f>N$61*$Z62</f>
        <v>6315.3724985761082</v>
      </c>
      <c r="O62" s="186">
        <f>O$61*$AA62</f>
        <v>4.8595925155934436</v>
      </c>
      <c r="P62" s="173">
        <f>P$61*$AB62</f>
        <v>9.0855537454155986</v>
      </c>
      <c r="Q62" s="187">
        <f>IFERROR(Q$61*$AC62,0)</f>
        <v>0</v>
      </c>
      <c r="R62" s="326">
        <f>R$61*$Z62</f>
        <v>6490.4382123061605</v>
      </c>
      <c r="S62" s="186">
        <f>S$61*$AA62</f>
        <v>5.1066379038824268</v>
      </c>
      <c r="T62" s="173">
        <f>T$61*$AB62</f>
        <v>9.917102300712525</v>
      </c>
      <c r="U62" s="187">
        <f>IFERROR(U$61*$AC62,0)</f>
        <v>0</v>
      </c>
      <c r="V62" s="326">
        <f>V$61*$Z62</f>
        <v>6671.434219818465</v>
      </c>
      <c r="W62" s="186">
        <f>W$61*$AA62</f>
        <v>5.3667081098505234</v>
      </c>
      <c r="X62" s="173">
        <f>X$61*$AB62</f>
        <v>10.830315833713625</v>
      </c>
      <c r="Y62" s="187">
        <f>IFERROR(Y$61*$AC62,0)</f>
        <v>0</v>
      </c>
      <c r="Z62" s="133">
        <v>0.72558471701481875</v>
      </c>
      <c r="AA62" s="133">
        <v>0.37298577284092532</v>
      </c>
      <c r="AB62" s="133">
        <v>0.38032222706063668</v>
      </c>
      <c r="AC62" s="134"/>
    </row>
    <row r="63" spans="1:29" ht="13">
      <c r="A63" s="240" t="s">
        <v>147</v>
      </c>
      <c r="B63" s="326">
        <f>B$61*$Z63</f>
        <v>0</v>
      </c>
      <c r="C63" s="186"/>
      <c r="D63" s="173">
        <f>D$61*$AB63</f>
        <v>0</v>
      </c>
      <c r="E63" s="187">
        <f>IFERROR(E$61*$AC63,0)</f>
        <v>0</v>
      </c>
      <c r="F63" s="326">
        <f>F$61*$Z63</f>
        <v>2262.4416280303803</v>
      </c>
      <c r="G63" s="186">
        <f>G$61*$AA63</f>
        <v>7.399959992157636</v>
      </c>
      <c r="H63" s="173">
        <f>H$61*$AB63</f>
        <v>12.44414121833961</v>
      </c>
      <c r="I63" s="187">
        <f>IFERROR(I$61*$AC63,0)</f>
        <v>0</v>
      </c>
      <c r="J63" s="326">
        <f>J$61*$Z63</f>
        <v>2324.4152355112778</v>
      </c>
      <c r="K63" s="186">
        <f>K$61*$AA63</f>
        <v>7.7747762342826929</v>
      </c>
      <c r="L63" s="173">
        <f>L$61*$AB63</f>
        <v>13.569207223913999</v>
      </c>
      <c r="M63" s="187">
        <f>IFERROR(M$61*$AC63,0)</f>
        <v>0</v>
      </c>
      <c r="N63" s="326">
        <f>N$61*$Z63</f>
        <v>2388.4664198601081</v>
      </c>
      <c r="O63" s="186">
        <f>O$61*$AA63</f>
        <v>8.1693026043981991</v>
      </c>
      <c r="P63" s="173">
        <f>P$61*$AB63</f>
        <v>14.803541077241302</v>
      </c>
      <c r="Q63" s="187">
        <f>IFERROR(Q$61*$AC63,0)</f>
        <v>0</v>
      </c>
      <c r="R63" s="326">
        <f>R$61*$Z63</f>
        <v>2454.6760660222858</v>
      </c>
      <c r="S63" s="186">
        <f>S$61*$AA63</f>
        <v>8.5846025554697754</v>
      </c>
      <c r="T63" s="173">
        <f>T$61*$AB63</f>
        <v>16.158424174187378</v>
      </c>
      <c r="U63" s="187">
        <f>IFERROR(U$61*$AC63,0)</f>
        <v>0</v>
      </c>
      <c r="V63" s="326">
        <f>V$61*$Z63</f>
        <v>2523.1285422886272</v>
      </c>
      <c r="W63" s="186">
        <f>W$61*$AA63</f>
        <v>9.0217981030643859</v>
      </c>
      <c r="X63" s="173">
        <f>X$61*$AB63</f>
        <v>17.646368049363481</v>
      </c>
      <c r="Y63" s="187">
        <f>IFERROR(Y$61*$AC63,0)</f>
        <v>0</v>
      </c>
      <c r="Z63" s="133">
        <v>0.2744152829851812</v>
      </c>
      <c r="AA63" s="133">
        <v>0.62701422715907462</v>
      </c>
      <c r="AB63" s="133">
        <v>0.61967777293936321</v>
      </c>
      <c r="AC63" s="134"/>
    </row>
    <row r="64" spans="1:29" s="131" customFormat="1" ht="13.5" thickBot="1">
      <c r="A64" s="235" t="s">
        <v>11</v>
      </c>
      <c r="B64" s="327"/>
      <c r="C64" s="174"/>
      <c r="D64" s="175"/>
      <c r="E64" s="176"/>
      <c r="F64" s="340">
        <f>'[18]DISCOM Sales incl Addl Loads'!$C664</f>
        <v>2010.6269210912676</v>
      </c>
      <c r="G64" s="165">
        <f>'[18]DISCOM Sales incl Addl Loads'!R664</f>
        <v>10.875236258964197</v>
      </c>
      <c r="H64" s="165">
        <f>'[18]DISCOM Sales incl Addl Loads'!D664</f>
        <v>8.6154571037474792</v>
      </c>
      <c r="I64" s="166">
        <f>'[18]DISCOM Sales incl Addl Loads'!E664</f>
        <v>0</v>
      </c>
      <c r="J64" s="340">
        <f>'[18]DISCOM Sales incl Addl Loads'!C757</f>
        <v>2054.8496957176635</v>
      </c>
      <c r="K64" s="165">
        <f>'[18]DISCOM Sales incl Addl Loads'!R757</f>
        <v>11.418998071912407</v>
      </c>
      <c r="L64" s="165">
        <f>'[18]DISCOM Sales incl Addl Loads'!D757</f>
        <v>8.6926114333007511</v>
      </c>
      <c r="M64" s="166">
        <f>'[18]DISCOM Sales incl Addl Loads'!E757</f>
        <v>0</v>
      </c>
      <c r="N64" s="340">
        <f>'[18]DISCOM Sales incl Addl Loads'!C850</f>
        <v>2100.1574376468152</v>
      </c>
      <c r="O64" s="165">
        <f>'[18]DISCOM Sales incl Addl Loads'!R850</f>
        <v>11.989947975508027</v>
      </c>
      <c r="P64" s="165">
        <f>'[18]DISCOM Sales incl Addl Loads'!D850</f>
        <v>8.7743422670376567</v>
      </c>
      <c r="Q64" s="166">
        <f>'[18]DISCOM Sales incl Addl Loads'!E850</f>
        <v>0</v>
      </c>
      <c r="R64" s="340">
        <f>'[18]DISCOM Sales incl Addl Loads'!C943</f>
        <v>2146.58187181529</v>
      </c>
      <c r="S64" s="165">
        <f>'[18]DISCOM Sales incl Addl Loads'!R943</f>
        <v>12.589445374283429</v>
      </c>
      <c r="T64" s="165">
        <f>'[18]DISCOM Sales incl Addl Loads'!D943</f>
        <v>8.8609210659463766</v>
      </c>
      <c r="U64" s="166">
        <f>'[18]DISCOM Sales incl Addl Loads'!E943</f>
        <v>0</v>
      </c>
      <c r="V64" s="340">
        <f>'[18]DISCOM Sales incl Addl Loads'!C1036</f>
        <v>2194.1558589379119</v>
      </c>
      <c r="W64" s="165">
        <f>'[18]DISCOM Sales incl Addl Loads'!R1036</f>
        <v>13.218917642997603</v>
      </c>
      <c r="X64" s="165">
        <f>'[18]DISCOM Sales incl Addl Loads'!D1036</f>
        <v>8.9526353930582978</v>
      </c>
      <c r="Y64" s="166">
        <f>'[18]DISCOM Sales incl Addl Loads'!E1036</f>
        <v>0</v>
      </c>
      <c r="Z64" s="134"/>
      <c r="AA64" s="134"/>
      <c r="AB64" s="134"/>
      <c r="AC64" s="134"/>
    </row>
    <row r="65" spans="1:29" s="131" customFormat="1" ht="13.5" thickBot="1">
      <c r="A65" s="235" t="s">
        <v>98</v>
      </c>
      <c r="B65" s="328"/>
      <c r="C65" s="177"/>
      <c r="D65" s="177"/>
      <c r="E65" s="178"/>
      <c r="F65" s="341">
        <f>'[18]DISCOM Sales incl Addl Loads'!$C665</f>
        <v>220.88293592511747</v>
      </c>
      <c r="G65" s="179">
        <f>'[18]DISCOM Sales incl Addl Loads'!R665</f>
        <v>32.519450999999997</v>
      </c>
      <c r="H65" s="179">
        <f>'[18]DISCOM Sales incl Addl Loads'!D665</f>
        <v>10.125</v>
      </c>
      <c r="I65" s="180">
        <f>'[18]DISCOM Sales incl Addl Loads'!E665</f>
        <v>0</v>
      </c>
      <c r="J65" s="341">
        <f>'[18]DISCOM Sales incl Addl Loads'!C758</f>
        <v>223.45124434737625</v>
      </c>
      <c r="K65" s="179">
        <f>'[18]DISCOM Sales incl Addl Loads'!R758</f>
        <v>32.804359050000002</v>
      </c>
      <c r="L65" s="179">
        <f>'[18]DISCOM Sales incl Addl Loads'!D758</f>
        <v>10.125</v>
      </c>
      <c r="M65" s="180">
        <f>'[18]DISCOM Sales incl Addl Loads'!E758</f>
        <v>0</v>
      </c>
      <c r="N65" s="341">
        <f>'[18]DISCOM Sales incl Addl Loads'!C851</f>
        <v>226.05740543482639</v>
      </c>
      <c r="O65" s="179">
        <f>'[18]DISCOM Sales incl Addl Loads'!R851</f>
        <v>33.103512502500003</v>
      </c>
      <c r="P65" s="179">
        <f>'[18]DISCOM Sales incl Addl Loads'!D851</f>
        <v>10.125</v>
      </c>
      <c r="Q65" s="180">
        <f>'[18]DISCOM Sales incl Addl Loads'!E851</f>
        <v>0</v>
      </c>
      <c r="R65" s="341">
        <f>'[18]DISCOM Sales incl Addl Loads'!C944</f>
        <v>228.70203237601612</v>
      </c>
      <c r="S65" s="179">
        <f>'[18]DISCOM Sales incl Addl Loads'!R944</f>
        <v>33.417623627625005</v>
      </c>
      <c r="T65" s="179">
        <f>'[18]DISCOM Sales incl Addl Loads'!D944</f>
        <v>10.125</v>
      </c>
      <c r="U65" s="180">
        <f>'[18]DISCOM Sales incl Addl Loads'!E944</f>
        <v>0</v>
      </c>
      <c r="V65" s="341">
        <f>'[18]DISCOM Sales incl Addl Loads'!C1037</f>
        <v>231.38574909168034</v>
      </c>
      <c r="W65" s="179">
        <f>'[18]DISCOM Sales incl Addl Loads'!R1037</f>
        <v>33.747440309006251</v>
      </c>
      <c r="X65" s="179">
        <f>'[18]DISCOM Sales incl Addl Loads'!D1037</f>
        <v>10.125</v>
      </c>
      <c r="Y65" s="180">
        <f>'[18]DISCOM Sales incl Addl Loads'!E1037</f>
        <v>0</v>
      </c>
      <c r="Z65" s="134"/>
      <c r="AA65" s="134"/>
      <c r="AB65" s="134"/>
      <c r="AC65" s="134"/>
    </row>
    <row r="66" spans="1:29" ht="13" thickBot="1">
      <c r="A66" s="236"/>
      <c r="B66" s="329"/>
      <c r="C66" s="121"/>
      <c r="D66" s="121"/>
      <c r="E66" s="121"/>
      <c r="F66" s="329"/>
      <c r="G66" s="121"/>
      <c r="H66" s="121"/>
      <c r="I66" s="121"/>
      <c r="J66" s="329"/>
      <c r="K66" s="121"/>
      <c r="L66" s="121"/>
      <c r="M66" s="121"/>
      <c r="N66" s="329"/>
      <c r="O66" s="121"/>
      <c r="P66" s="121"/>
      <c r="Q66" s="121"/>
      <c r="R66" s="329"/>
      <c r="S66" s="121"/>
      <c r="T66" s="121"/>
      <c r="U66" s="121"/>
      <c r="V66" s="329"/>
      <c r="W66" s="121"/>
      <c r="X66" s="121"/>
      <c r="Y66" s="122"/>
    </row>
    <row r="67" spans="1:29" ht="13" thickBot="1">
      <c r="A67" s="255" t="s">
        <v>12</v>
      </c>
      <c r="B67" s="293"/>
      <c r="C67" s="266"/>
      <c r="D67" s="266"/>
      <c r="E67" s="266"/>
      <c r="F67" s="308"/>
      <c r="G67" s="276"/>
      <c r="H67" s="276"/>
      <c r="I67" s="266"/>
      <c r="J67" s="308"/>
      <c r="K67" s="276"/>
      <c r="L67" s="276"/>
      <c r="M67" s="276"/>
      <c r="N67" s="308"/>
      <c r="O67" s="279"/>
      <c r="P67" s="276"/>
      <c r="Q67" s="266"/>
      <c r="R67" s="308"/>
      <c r="S67" s="279"/>
      <c r="T67" s="276"/>
      <c r="U67" s="266"/>
      <c r="V67" s="308"/>
      <c r="W67" s="279"/>
      <c r="X67" s="276"/>
      <c r="Y67" s="278"/>
    </row>
    <row r="68" spans="1:29">
      <c r="A68" s="256" t="s">
        <v>13</v>
      </c>
      <c r="B68" s="330">
        <f t="shared" ref="B68:E68" si="97">SUM(B69,B84,B85,B90,B95:B99)</f>
        <v>0</v>
      </c>
      <c r="C68" s="206">
        <f t="shared" si="97"/>
        <v>0</v>
      </c>
      <c r="D68" s="206">
        <f t="shared" si="97"/>
        <v>0</v>
      </c>
      <c r="E68" s="206">
        <f t="shared" si="97"/>
        <v>0</v>
      </c>
      <c r="F68" s="342">
        <f>SUM(F69,F84,F85,F90,F95:F99)</f>
        <v>5996.9029677119324</v>
      </c>
      <c r="G68" s="211">
        <f t="shared" ref="G68:Y68" si="98">SUM(G69,G84,G85,G90,G95:G99)</f>
        <v>3868.1147523871823</v>
      </c>
      <c r="H68" s="211">
        <f t="shared" si="98"/>
        <v>1790.7495857555414</v>
      </c>
      <c r="I68" s="206">
        <f t="shared" si="98"/>
        <v>0</v>
      </c>
      <c r="J68" s="342">
        <f t="shared" si="98"/>
        <v>6536.1043292195654</v>
      </c>
      <c r="K68" s="211">
        <f t="shared" si="98"/>
        <v>4190.1427876510306</v>
      </c>
      <c r="L68" s="211">
        <f t="shared" si="98"/>
        <v>1973.5256786604111</v>
      </c>
      <c r="M68" s="211">
        <f t="shared" si="98"/>
        <v>0</v>
      </c>
      <c r="N68" s="342">
        <f t="shared" si="98"/>
        <v>7145.388570588726</v>
      </c>
      <c r="O68" s="211">
        <f t="shared" si="98"/>
        <v>4550.8183581240573</v>
      </c>
      <c r="P68" s="211">
        <f t="shared" si="98"/>
        <v>2179.9290333959361</v>
      </c>
      <c r="Q68" s="206">
        <f t="shared" si="98"/>
        <v>0</v>
      </c>
      <c r="R68" s="342">
        <f t="shared" si="98"/>
        <v>7839.0864996596692</v>
      </c>
      <c r="S68" s="211">
        <f t="shared" si="98"/>
        <v>4955.8996197483393</v>
      </c>
      <c r="T68" s="211">
        <f t="shared" si="98"/>
        <v>2413.4114707638873</v>
      </c>
      <c r="U68" s="206">
        <f t="shared" si="98"/>
        <v>0</v>
      </c>
      <c r="V68" s="342">
        <f t="shared" si="98"/>
        <v>8636.0627355676115</v>
      </c>
      <c r="W68" s="211">
        <f t="shared" si="98"/>
        <v>5412.0863866659274</v>
      </c>
      <c r="X68" s="211">
        <f t="shared" si="98"/>
        <v>2678.0178530389653</v>
      </c>
      <c r="Y68" s="203">
        <f t="shared" si="98"/>
        <v>0</v>
      </c>
    </row>
    <row r="69" spans="1:29">
      <c r="A69" s="199" t="s">
        <v>171</v>
      </c>
      <c r="B69" s="331"/>
      <c r="C69" s="267"/>
      <c r="D69" s="267"/>
      <c r="E69" s="273"/>
      <c r="F69" s="297">
        <f xml:space="preserve"> '[19]DISCOM Sales incl Addl Loads'!C$673</f>
        <v>4031.5339214454043</v>
      </c>
      <c r="G69" s="207">
        <f>'[18]DISCOM Sales incl Addl Loads'!R673</f>
        <v>2067.5874179584812</v>
      </c>
      <c r="H69" s="205">
        <f xml:space="preserve"> '[19]DISCOM Sales incl Addl Loads'!D$673</f>
        <v>874.79377283403107</v>
      </c>
      <c r="I69" s="205">
        <f xml:space="preserve"> '[19]DISCOM Sales incl Addl Loads'!E$673</f>
        <v>0</v>
      </c>
      <c r="J69" s="297">
        <f xml:space="preserve"> '[19]DISCOM Sales incl Addl Loads'!C$766</f>
        <v>4365.1010016104638</v>
      </c>
      <c r="K69" s="207">
        <f>'[18]DISCOM Sales incl Addl Loads'!R766</f>
        <v>2309.8862245283381</v>
      </c>
      <c r="L69" s="205">
        <f xml:space="preserve"> '[19]DISCOM Sales incl Addl Loads'!D$766</f>
        <v>953.40552666900351</v>
      </c>
      <c r="M69" s="205">
        <f xml:space="preserve"> '[19]DISCOM Sales incl Addl Loads'!E$766</f>
        <v>0</v>
      </c>
      <c r="N69" s="297">
        <f xml:space="preserve"> '[19]DISCOM Sales incl Addl Loads'!C$859</f>
        <v>4731.273172719023</v>
      </c>
      <c r="O69" s="207">
        <f>'[18]DISCOM Sales incl Addl Loads'!R859</f>
        <v>2587.0052129344513</v>
      </c>
      <c r="P69" s="210">
        <f xml:space="preserve"> '[19]DISCOM Sales incl Addl Loads'!D$859</f>
        <v>1040.5824494348694</v>
      </c>
      <c r="Q69" s="210">
        <f xml:space="preserve"> '[19]DISCOM Sales incl Addl Loads'!E$859</f>
        <v>0</v>
      </c>
      <c r="R69" s="297">
        <f xml:space="preserve"> '[19]DISCOM Sales incl Addl Loads'!C$952</f>
        <v>5133.6694531614603</v>
      </c>
      <c r="S69" s="207">
        <f>'[18]DISCOM Sales incl Addl Loads'!R952</f>
        <v>2904.5009033566921</v>
      </c>
      <c r="T69" s="205">
        <f xml:space="preserve"> '[19]DISCOM Sales incl Addl Loads'!D$952</f>
        <v>1137.3601221481313</v>
      </c>
      <c r="U69" s="205">
        <f xml:space="preserve"> '[19]DISCOM Sales incl Addl Loads'!E$952</f>
        <v>0</v>
      </c>
      <c r="V69" s="297">
        <f xml:space="preserve"> '[19]DISCOM Sales incl Addl Loads'!C$1045</f>
        <v>5576.3463731819666</v>
      </c>
      <c r="W69" s="207">
        <f>'[18]DISCOM Sales incl Addl Loads'!R1045</f>
        <v>3268.8594576283622</v>
      </c>
      <c r="X69" s="205">
        <f xml:space="preserve"> '[19]DISCOM Sales incl Addl Loads'!D$1045</f>
        <v>1244.9061910141045</v>
      </c>
      <c r="Y69" s="195">
        <f xml:space="preserve"> '[19]DISCOM Sales incl Addl Loads'!E$1045</f>
        <v>0</v>
      </c>
      <c r="AA69" s="200"/>
    </row>
    <row r="70" spans="1:29" s="193" customFormat="1" ht="13">
      <c r="A70" s="191" t="s">
        <v>160</v>
      </c>
      <c r="B70" s="296">
        <f>B$69*$Z70</f>
        <v>0</v>
      </c>
      <c r="C70" s="212">
        <f>C$69*$AA70</f>
        <v>0</v>
      </c>
      <c r="D70" s="212">
        <f>D$69*$AB70</f>
        <v>0</v>
      </c>
      <c r="E70" s="212">
        <f>E$69*$AC70</f>
        <v>0</v>
      </c>
      <c r="F70" s="296">
        <f>F$69*$Z70</f>
        <v>4031.5339214454043</v>
      </c>
      <c r="G70" s="212">
        <f>G$69*$AA70</f>
        <v>2067.5874179584812</v>
      </c>
      <c r="H70" s="212">
        <f>H$69*$AB70</f>
        <v>874.79377283403107</v>
      </c>
      <c r="I70" s="212">
        <f>I$69*$AC70</f>
        <v>0</v>
      </c>
      <c r="J70" s="296">
        <f>J$69*$Z70</f>
        <v>4365.1010016104638</v>
      </c>
      <c r="K70" s="212">
        <f>K$69*$AA70</f>
        <v>2309.8862245283381</v>
      </c>
      <c r="L70" s="212">
        <f>L$69*$AB70</f>
        <v>953.40552666900351</v>
      </c>
      <c r="M70" s="212">
        <f>M$69*$AC70</f>
        <v>0</v>
      </c>
      <c r="N70" s="296">
        <f>N$69*$Z70</f>
        <v>4731.273172719023</v>
      </c>
      <c r="O70" s="212">
        <f>O$69*$AA70</f>
        <v>2587.0052129344513</v>
      </c>
      <c r="P70" s="212">
        <f>P$69*$AB70</f>
        <v>1040.5824494348694</v>
      </c>
      <c r="Q70" s="212">
        <f>Q$69*$AC70</f>
        <v>0</v>
      </c>
      <c r="R70" s="296">
        <f>R$69*$Z70</f>
        <v>5133.6694531614603</v>
      </c>
      <c r="S70" s="212">
        <f>S$69*$AA70</f>
        <v>2904.5009033566921</v>
      </c>
      <c r="T70" s="212">
        <f>T$69*$AB70</f>
        <v>1137.3601221481313</v>
      </c>
      <c r="U70" s="212">
        <f>U$69*$AC70</f>
        <v>0</v>
      </c>
      <c r="V70" s="296">
        <f>V$69*$Z70</f>
        <v>5576.3463731819666</v>
      </c>
      <c r="W70" s="212">
        <f>W$69*$AA70</f>
        <v>3268.8594576283622</v>
      </c>
      <c r="X70" s="212">
        <f>X$69*$AB70</f>
        <v>1244.9061910141045</v>
      </c>
      <c r="Y70" s="192">
        <f>Y$69*$AC70</f>
        <v>0</v>
      </c>
      <c r="Z70" s="345">
        <v>1</v>
      </c>
      <c r="AA70" s="201">
        <v>1</v>
      </c>
      <c r="AB70" s="201">
        <v>1</v>
      </c>
      <c r="AC70" s="200"/>
    </row>
    <row r="71" spans="1:29" s="193" customFormat="1">
      <c r="A71" s="194" t="s">
        <v>161</v>
      </c>
      <c r="B71" s="297">
        <f>B$70*$Z71</f>
        <v>0</v>
      </c>
      <c r="C71" s="205">
        <f>C$70*$AA71</f>
        <v>0</v>
      </c>
      <c r="D71" s="205">
        <f>D$70*$AB71</f>
        <v>0</v>
      </c>
      <c r="E71" s="205">
        <f>IFERROR(E$70*$AC71,0)</f>
        <v>0</v>
      </c>
      <c r="F71" s="297">
        <f>F$70*$Z71</f>
        <v>2782.473649807624</v>
      </c>
      <c r="G71" s="205">
        <f>G$70*$AA71</f>
        <v>610.00982406875994</v>
      </c>
      <c r="H71" s="205">
        <f>H$70*$AB71</f>
        <v>713.2246511978118</v>
      </c>
      <c r="I71" s="205">
        <f>IFERROR(I$70*$AC71,0)</f>
        <v>0</v>
      </c>
      <c r="J71" s="297">
        <f>J$70*$Z71</f>
        <v>3012.6941140496274</v>
      </c>
      <c r="K71" s="205">
        <f>K$70*$AA71</f>
        <v>681.49635522287679</v>
      </c>
      <c r="L71" s="205">
        <f>L$70*$AB71</f>
        <v>777.31728931451437</v>
      </c>
      <c r="M71" s="205">
        <f>IFERROR(M$70*$AC71,0)</f>
        <v>0</v>
      </c>
      <c r="N71" s="297">
        <f>N$70*$Z71</f>
        <v>3265.4178755892867</v>
      </c>
      <c r="O71" s="205">
        <f>O$70*$AA71</f>
        <v>763.25604475060652</v>
      </c>
      <c r="P71" s="205">
        <f>P$70*$AB71</f>
        <v>848.39316143778308</v>
      </c>
      <c r="Q71" s="205">
        <f>IFERROR(Q$70*$AC71,0)</f>
        <v>0</v>
      </c>
      <c r="R71" s="297">
        <f>R$70*$Z71</f>
        <v>3543.1426991746121</v>
      </c>
      <c r="S71" s="205">
        <f>S$70*$AA71</f>
        <v>856.92825835320923</v>
      </c>
      <c r="T71" s="205">
        <f>T$70*$AB71</f>
        <v>927.29658303055157</v>
      </c>
      <c r="U71" s="205">
        <f>IFERROR(U$70*$AC71,0)</f>
        <v>0</v>
      </c>
      <c r="V71" s="297">
        <f>V$70*$Z71</f>
        <v>3848.6683103527635</v>
      </c>
      <c r="W71" s="205">
        <f>W$70*$AA71</f>
        <v>964.42663818406982</v>
      </c>
      <c r="X71" s="205">
        <f>X$70*$AB71</f>
        <v>1014.9795431025391</v>
      </c>
      <c r="Y71" s="195">
        <f>IFERROR(Y$70*$AC71,0)</f>
        <v>0</v>
      </c>
      <c r="Z71" s="200">
        <v>0.69017741237559493</v>
      </c>
      <c r="AA71" s="200">
        <v>0.29503459866818044</v>
      </c>
      <c r="AB71" s="200">
        <v>0.81530604508901472</v>
      </c>
      <c r="AC71" s="200"/>
    </row>
    <row r="72" spans="1:29" s="193" customFormat="1">
      <c r="A72" s="194" t="s">
        <v>162</v>
      </c>
      <c r="B72" s="297">
        <f t="shared" ref="B72:B78" si="99">B$70*$Z72</f>
        <v>0</v>
      </c>
      <c r="C72" s="205">
        <f t="shared" ref="C72:C78" si="100">C$70*$AA72</f>
        <v>0</v>
      </c>
      <c r="D72" s="205">
        <f t="shared" ref="D72:D78" si="101">D$70*$AB72</f>
        <v>0</v>
      </c>
      <c r="E72" s="205">
        <f t="shared" ref="E72:E78" si="102">IFERROR(E$70*$AC72,0)</f>
        <v>0</v>
      </c>
      <c r="F72" s="297">
        <f t="shared" ref="F72:F78" si="103">F$70*$Z72</f>
        <v>1222.8928078464858</v>
      </c>
      <c r="G72" s="205">
        <f t="shared" ref="G72:G78" si="104">G$70*$AA72</f>
        <v>384.78867464780848</v>
      </c>
      <c r="H72" s="205">
        <f t="shared" ref="H72:H78" si="105">H$70*$AB72</f>
        <v>153.27861552525084</v>
      </c>
      <c r="I72" s="205">
        <f t="shared" ref="I72:I78" si="106">IFERROR(I$70*$AC72,0)</f>
        <v>0</v>
      </c>
      <c r="J72" s="297">
        <f t="shared" ref="J72:J78" si="107">J$70*$Z72</f>
        <v>1324.0743410337236</v>
      </c>
      <c r="K72" s="205">
        <f t="shared" ref="K72:K78" si="108">K$70*$AA72</f>
        <v>429.88173133743533</v>
      </c>
      <c r="L72" s="205">
        <f t="shared" ref="L72:L78" si="109">L$70*$AB72</f>
        <v>167.05271996680415</v>
      </c>
      <c r="M72" s="205">
        <f t="shared" ref="M72:M78" si="110">IFERROR(M$70*$AC72,0)</f>
        <v>0</v>
      </c>
      <c r="N72" s="297">
        <f t="shared" ref="N72:N78" si="111">N$70*$Z72</f>
        <v>1435.1460381116551</v>
      </c>
      <c r="O72" s="205">
        <f t="shared" ref="O72:O78" si="112">O$70*$AA72</f>
        <v>481.45500332697833</v>
      </c>
      <c r="P72" s="205">
        <f t="shared" ref="P72:P78" si="113">P$70*$AB72</f>
        <v>182.32758638933731</v>
      </c>
      <c r="Q72" s="205">
        <f t="shared" ref="Q72:Q78" si="114">IFERROR(Q$70*$AC72,0)</f>
        <v>0</v>
      </c>
      <c r="R72" s="297">
        <f t="shared" ref="R72:R78" si="115">R$70*$Z72</f>
        <v>1557.2056627720397</v>
      </c>
      <c r="S72" s="205">
        <f t="shared" ref="S72:S78" si="116">S$70*$AA72</f>
        <v>540.54258765973339</v>
      </c>
      <c r="T72" s="205">
        <f t="shared" ref="T72:T78" si="117">T$70*$AB72</f>
        <v>199.28466604388004</v>
      </c>
      <c r="U72" s="205">
        <f t="shared" ref="U72:U78" si="118">IFERROR(U$70*$AC72,0)</f>
        <v>0</v>
      </c>
      <c r="V72" s="297">
        <f t="shared" ref="V72:V78" si="119">V$70*$Z72</f>
        <v>1691.4836900045689</v>
      </c>
      <c r="W72" s="205">
        <f t="shared" ref="W72:W78" si="120">W$70*$AA72</f>
        <v>608.35159248199182</v>
      </c>
      <c r="X72" s="205">
        <f t="shared" ref="X72:X78" si="121">X$70*$AB72</f>
        <v>218.12855022878398</v>
      </c>
      <c r="Y72" s="195">
        <f t="shared" ref="Y72:Y78" si="122">IFERROR(Y$70*$AC72,0)</f>
        <v>0</v>
      </c>
      <c r="Z72" s="200">
        <v>0.30333189095629598</v>
      </c>
      <c r="AA72" s="200">
        <v>0.18610515391303051</v>
      </c>
      <c r="AB72" s="200">
        <v>0.17521685714414817</v>
      </c>
      <c r="AC72" s="200"/>
    </row>
    <row r="73" spans="1:29" s="193" customFormat="1">
      <c r="A73" s="194" t="s">
        <v>163</v>
      </c>
      <c r="B73" s="297">
        <f t="shared" si="99"/>
        <v>0</v>
      </c>
      <c r="C73" s="205">
        <f t="shared" si="100"/>
        <v>0</v>
      </c>
      <c r="D73" s="205">
        <f t="shared" si="101"/>
        <v>0</v>
      </c>
      <c r="E73" s="205">
        <f t="shared" si="102"/>
        <v>0</v>
      </c>
      <c r="F73" s="297">
        <f t="shared" si="103"/>
        <v>0</v>
      </c>
      <c r="G73" s="205">
        <f t="shared" si="104"/>
        <v>0</v>
      </c>
      <c r="H73" s="205">
        <f t="shared" si="105"/>
        <v>0</v>
      </c>
      <c r="I73" s="205">
        <f t="shared" si="106"/>
        <v>0</v>
      </c>
      <c r="J73" s="297">
        <f t="shared" si="107"/>
        <v>0</v>
      </c>
      <c r="K73" s="205">
        <f t="shared" si="108"/>
        <v>0</v>
      </c>
      <c r="L73" s="205">
        <f t="shared" si="109"/>
        <v>0</v>
      </c>
      <c r="M73" s="205">
        <f t="shared" si="110"/>
        <v>0</v>
      </c>
      <c r="N73" s="297">
        <f t="shared" si="111"/>
        <v>0</v>
      </c>
      <c r="O73" s="205">
        <f t="shared" si="112"/>
        <v>0</v>
      </c>
      <c r="P73" s="205">
        <f t="shared" si="113"/>
        <v>0</v>
      </c>
      <c r="Q73" s="205">
        <f t="shared" si="114"/>
        <v>0</v>
      </c>
      <c r="R73" s="297">
        <f t="shared" si="115"/>
        <v>0</v>
      </c>
      <c r="S73" s="205">
        <f t="shared" si="116"/>
        <v>0</v>
      </c>
      <c r="T73" s="205">
        <f t="shared" si="117"/>
        <v>0</v>
      </c>
      <c r="U73" s="205">
        <f t="shared" si="118"/>
        <v>0</v>
      </c>
      <c r="V73" s="297">
        <f t="shared" si="119"/>
        <v>0</v>
      </c>
      <c r="W73" s="205">
        <f t="shared" si="120"/>
        <v>0</v>
      </c>
      <c r="X73" s="205">
        <f t="shared" si="121"/>
        <v>0</v>
      </c>
      <c r="Y73" s="195">
        <f t="shared" si="122"/>
        <v>0</v>
      </c>
      <c r="Z73" s="200">
        <v>0</v>
      </c>
      <c r="AA73" s="200">
        <v>0</v>
      </c>
      <c r="AB73" s="200">
        <v>0</v>
      </c>
      <c r="AC73" s="200"/>
    </row>
    <row r="74" spans="1:29" s="193" customFormat="1">
      <c r="A74" s="194" t="s">
        <v>164</v>
      </c>
      <c r="B74" s="297">
        <f t="shared" si="99"/>
        <v>0</v>
      </c>
      <c r="C74" s="205">
        <f t="shared" si="100"/>
        <v>0</v>
      </c>
      <c r="D74" s="205">
        <f t="shared" si="101"/>
        <v>0</v>
      </c>
      <c r="E74" s="205">
        <f t="shared" si="102"/>
        <v>0</v>
      </c>
      <c r="F74" s="297">
        <f t="shared" si="103"/>
        <v>0</v>
      </c>
      <c r="G74" s="205">
        <f t="shared" si="104"/>
        <v>0</v>
      </c>
      <c r="H74" s="205">
        <f t="shared" si="105"/>
        <v>0</v>
      </c>
      <c r="I74" s="205">
        <f t="shared" si="106"/>
        <v>0</v>
      </c>
      <c r="J74" s="297">
        <f t="shared" si="107"/>
        <v>0</v>
      </c>
      <c r="K74" s="205">
        <f t="shared" si="108"/>
        <v>0</v>
      </c>
      <c r="L74" s="205">
        <f t="shared" si="109"/>
        <v>0</v>
      </c>
      <c r="M74" s="205">
        <f t="shared" si="110"/>
        <v>0</v>
      </c>
      <c r="N74" s="297">
        <f t="shared" si="111"/>
        <v>0</v>
      </c>
      <c r="O74" s="205">
        <f t="shared" si="112"/>
        <v>0</v>
      </c>
      <c r="P74" s="205">
        <f t="shared" si="113"/>
        <v>0</v>
      </c>
      <c r="Q74" s="205">
        <f t="shared" si="114"/>
        <v>0</v>
      </c>
      <c r="R74" s="297">
        <f t="shared" si="115"/>
        <v>0</v>
      </c>
      <c r="S74" s="205">
        <f t="shared" si="116"/>
        <v>0</v>
      </c>
      <c r="T74" s="205">
        <f t="shared" si="117"/>
        <v>0</v>
      </c>
      <c r="U74" s="205">
        <f t="shared" si="118"/>
        <v>0</v>
      </c>
      <c r="V74" s="297">
        <f t="shared" si="119"/>
        <v>0</v>
      </c>
      <c r="W74" s="205">
        <f t="shared" si="120"/>
        <v>0</v>
      </c>
      <c r="X74" s="205">
        <f t="shared" si="121"/>
        <v>0</v>
      </c>
      <c r="Y74" s="195">
        <f t="shared" si="122"/>
        <v>0</v>
      </c>
      <c r="Z74" s="200">
        <v>0</v>
      </c>
      <c r="AA74" s="200">
        <v>0</v>
      </c>
      <c r="AB74" s="200">
        <v>0</v>
      </c>
      <c r="AC74" s="200"/>
    </row>
    <row r="75" spans="1:29" s="193" customFormat="1">
      <c r="A75" s="194" t="s">
        <v>165</v>
      </c>
      <c r="B75" s="297">
        <f t="shared" si="99"/>
        <v>0</v>
      </c>
      <c r="C75" s="205">
        <f t="shared" si="100"/>
        <v>0</v>
      </c>
      <c r="D75" s="205">
        <f t="shared" si="101"/>
        <v>0</v>
      </c>
      <c r="E75" s="205">
        <f t="shared" si="102"/>
        <v>0</v>
      </c>
      <c r="F75" s="297">
        <f t="shared" si="103"/>
        <v>0</v>
      </c>
      <c r="G75" s="205">
        <f t="shared" si="104"/>
        <v>0</v>
      </c>
      <c r="H75" s="205">
        <f t="shared" si="105"/>
        <v>0</v>
      </c>
      <c r="I75" s="205">
        <f t="shared" si="106"/>
        <v>0</v>
      </c>
      <c r="J75" s="297">
        <f t="shared" si="107"/>
        <v>0</v>
      </c>
      <c r="K75" s="205">
        <f t="shared" si="108"/>
        <v>0</v>
      </c>
      <c r="L75" s="205">
        <f t="shared" si="109"/>
        <v>0</v>
      </c>
      <c r="M75" s="205">
        <f t="shared" si="110"/>
        <v>0</v>
      </c>
      <c r="N75" s="297">
        <f t="shared" si="111"/>
        <v>0</v>
      </c>
      <c r="O75" s="205">
        <f t="shared" si="112"/>
        <v>0</v>
      </c>
      <c r="P75" s="205">
        <f t="shared" si="113"/>
        <v>0</v>
      </c>
      <c r="Q75" s="205">
        <f t="shared" si="114"/>
        <v>0</v>
      </c>
      <c r="R75" s="297">
        <f t="shared" si="115"/>
        <v>0</v>
      </c>
      <c r="S75" s="205">
        <f t="shared" si="116"/>
        <v>0</v>
      </c>
      <c r="T75" s="205">
        <f t="shared" si="117"/>
        <v>0</v>
      </c>
      <c r="U75" s="205">
        <f t="shared" si="118"/>
        <v>0</v>
      </c>
      <c r="V75" s="297">
        <f t="shared" si="119"/>
        <v>0</v>
      </c>
      <c r="W75" s="205">
        <f t="shared" si="120"/>
        <v>0</v>
      </c>
      <c r="X75" s="205">
        <f t="shared" si="121"/>
        <v>0</v>
      </c>
      <c r="Y75" s="195">
        <f t="shared" si="122"/>
        <v>0</v>
      </c>
      <c r="Z75" s="200">
        <v>0</v>
      </c>
      <c r="AA75" s="200">
        <v>0</v>
      </c>
      <c r="AB75" s="200">
        <v>0</v>
      </c>
      <c r="AC75" s="200"/>
    </row>
    <row r="76" spans="1:29" s="193" customFormat="1">
      <c r="A76" s="196" t="s">
        <v>153</v>
      </c>
      <c r="B76" s="297">
        <f t="shared" si="99"/>
        <v>0</v>
      </c>
      <c r="C76" s="205">
        <f t="shared" si="100"/>
        <v>0</v>
      </c>
      <c r="D76" s="205">
        <f t="shared" si="101"/>
        <v>0</v>
      </c>
      <c r="E76" s="205">
        <f t="shared" si="102"/>
        <v>0</v>
      </c>
      <c r="F76" s="297">
        <f t="shared" si="103"/>
        <v>0</v>
      </c>
      <c r="G76" s="205">
        <f t="shared" si="104"/>
        <v>273.32342701058332</v>
      </c>
      <c r="H76" s="205">
        <f t="shared" si="105"/>
        <v>0</v>
      </c>
      <c r="I76" s="205">
        <f t="shared" si="106"/>
        <v>0</v>
      </c>
      <c r="J76" s="297">
        <f t="shared" si="107"/>
        <v>0</v>
      </c>
      <c r="K76" s="205">
        <f t="shared" si="108"/>
        <v>305.35396637110944</v>
      </c>
      <c r="L76" s="205">
        <f t="shared" si="109"/>
        <v>0</v>
      </c>
      <c r="M76" s="205">
        <f t="shared" si="110"/>
        <v>0</v>
      </c>
      <c r="N76" s="297">
        <f t="shared" si="111"/>
        <v>0</v>
      </c>
      <c r="O76" s="205">
        <f t="shared" si="112"/>
        <v>341.98753791588751</v>
      </c>
      <c r="P76" s="205">
        <f t="shared" si="113"/>
        <v>0</v>
      </c>
      <c r="Q76" s="205">
        <f t="shared" si="114"/>
        <v>0</v>
      </c>
      <c r="R76" s="297">
        <f t="shared" si="115"/>
        <v>0</v>
      </c>
      <c r="S76" s="205">
        <f t="shared" si="116"/>
        <v>383.95868235871012</v>
      </c>
      <c r="T76" s="205">
        <f t="shared" si="117"/>
        <v>0</v>
      </c>
      <c r="U76" s="205">
        <f t="shared" si="118"/>
        <v>0</v>
      </c>
      <c r="V76" s="297">
        <f t="shared" si="119"/>
        <v>0</v>
      </c>
      <c r="W76" s="205">
        <f t="shared" si="120"/>
        <v>432.12483381096001</v>
      </c>
      <c r="X76" s="205">
        <f t="shared" si="121"/>
        <v>0</v>
      </c>
      <c r="Y76" s="195">
        <f t="shared" si="122"/>
        <v>0</v>
      </c>
      <c r="Z76" s="200">
        <v>0</v>
      </c>
      <c r="AA76" s="200">
        <v>0.13219437525909333</v>
      </c>
      <c r="AB76" s="200">
        <v>0</v>
      </c>
      <c r="AC76" s="200"/>
    </row>
    <row r="77" spans="1:29" s="193" customFormat="1">
      <c r="A77" s="196" t="s">
        <v>154</v>
      </c>
      <c r="B77" s="297">
        <f t="shared" si="99"/>
        <v>0</v>
      </c>
      <c r="C77" s="205">
        <f t="shared" si="100"/>
        <v>0</v>
      </c>
      <c r="D77" s="205">
        <f t="shared" si="101"/>
        <v>0</v>
      </c>
      <c r="E77" s="205">
        <f t="shared" si="102"/>
        <v>0</v>
      </c>
      <c r="F77" s="297">
        <f t="shared" si="103"/>
        <v>0</v>
      </c>
      <c r="G77" s="205">
        <f t="shared" si="104"/>
        <v>255.97837692647641</v>
      </c>
      <c r="H77" s="205">
        <f t="shared" si="105"/>
        <v>0</v>
      </c>
      <c r="I77" s="205">
        <f t="shared" si="106"/>
        <v>0</v>
      </c>
      <c r="J77" s="297">
        <f t="shared" si="107"/>
        <v>0</v>
      </c>
      <c r="K77" s="205">
        <f t="shared" si="108"/>
        <v>285.97626465700608</v>
      </c>
      <c r="L77" s="205">
        <f t="shared" si="109"/>
        <v>0</v>
      </c>
      <c r="M77" s="205">
        <f t="shared" si="110"/>
        <v>0</v>
      </c>
      <c r="N77" s="297">
        <f t="shared" si="111"/>
        <v>0</v>
      </c>
      <c r="O77" s="205">
        <f t="shared" si="112"/>
        <v>320.28507706879077</v>
      </c>
      <c r="P77" s="205">
        <f t="shared" si="113"/>
        <v>0</v>
      </c>
      <c r="Q77" s="205">
        <f t="shared" si="114"/>
        <v>0</v>
      </c>
      <c r="R77" s="297">
        <f t="shared" si="115"/>
        <v>0</v>
      </c>
      <c r="S77" s="205">
        <f t="shared" si="116"/>
        <v>359.5927410686441</v>
      </c>
      <c r="T77" s="205">
        <f t="shared" si="117"/>
        <v>0</v>
      </c>
      <c r="U77" s="205">
        <f t="shared" si="118"/>
        <v>0</v>
      </c>
      <c r="V77" s="297">
        <f t="shared" si="119"/>
        <v>0</v>
      </c>
      <c r="W77" s="205">
        <f t="shared" si="120"/>
        <v>404.70227817050534</v>
      </c>
      <c r="X77" s="205">
        <f t="shared" si="121"/>
        <v>0</v>
      </c>
      <c r="Y77" s="195">
        <f t="shared" si="122"/>
        <v>0</v>
      </c>
      <c r="Z77" s="200">
        <v>0</v>
      </c>
      <c r="AA77" s="200">
        <v>0.12380534660983154</v>
      </c>
      <c r="AB77" s="200">
        <v>0</v>
      </c>
      <c r="AC77" s="200"/>
    </row>
    <row r="78" spans="1:29" s="193" customFormat="1">
      <c r="A78" s="196" t="s">
        <v>155</v>
      </c>
      <c r="B78" s="297">
        <f t="shared" si="99"/>
        <v>0</v>
      </c>
      <c r="C78" s="205">
        <f t="shared" si="100"/>
        <v>0</v>
      </c>
      <c r="D78" s="205">
        <f t="shared" si="101"/>
        <v>0</v>
      </c>
      <c r="E78" s="205">
        <f t="shared" si="102"/>
        <v>0</v>
      </c>
      <c r="F78" s="297">
        <f t="shared" si="103"/>
        <v>0</v>
      </c>
      <c r="G78" s="205">
        <f t="shared" si="104"/>
        <v>515.6910400538053</v>
      </c>
      <c r="H78" s="205">
        <f t="shared" si="105"/>
        <v>0</v>
      </c>
      <c r="I78" s="205">
        <f t="shared" si="106"/>
        <v>0</v>
      </c>
      <c r="J78" s="297">
        <f t="shared" si="107"/>
        <v>0</v>
      </c>
      <c r="K78" s="205">
        <f t="shared" si="108"/>
        <v>576.1244333306812</v>
      </c>
      <c r="L78" s="205">
        <f t="shared" si="109"/>
        <v>0</v>
      </c>
      <c r="M78" s="205">
        <f t="shared" si="110"/>
        <v>0</v>
      </c>
      <c r="N78" s="297">
        <f t="shared" si="111"/>
        <v>0</v>
      </c>
      <c r="O78" s="205">
        <f t="shared" si="112"/>
        <v>645.24256497945714</v>
      </c>
      <c r="P78" s="205">
        <f t="shared" si="113"/>
        <v>0</v>
      </c>
      <c r="Q78" s="205">
        <f t="shared" si="114"/>
        <v>0</v>
      </c>
      <c r="R78" s="297">
        <f t="shared" si="115"/>
        <v>0</v>
      </c>
      <c r="S78" s="205">
        <f t="shared" si="116"/>
        <v>724.43132448937513</v>
      </c>
      <c r="T78" s="205">
        <f t="shared" si="117"/>
        <v>0</v>
      </c>
      <c r="U78" s="205">
        <f t="shared" si="118"/>
        <v>0</v>
      </c>
      <c r="V78" s="297">
        <f t="shared" si="119"/>
        <v>0</v>
      </c>
      <c r="W78" s="205">
        <f t="shared" si="120"/>
        <v>815.30846959716735</v>
      </c>
      <c r="X78" s="205">
        <f t="shared" si="121"/>
        <v>0</v>
      </c>
      <c r="Y78" s="195">
        <f t="shared" si="122"/>
        <v>0</v>
      </c>
      <c r="Z78" s="200">
        <v>0</v>
      </c>
      <c r="AA78" s="200">
        <v>0.24941680123155055</v>
      </c>
      <c r="AB78" s="200">
        <v>0</v>
      </c>
      <c r="AC78" s="200"/>
    </row>
    <row r="79" spans="1:29" s="193" customFormat="1">
      <c r="A79" s="197" t="s">
        <v>166</v>
      </c>
      <c r="B79" s="296">
        <f>B$69*$Z79</f>
        <v>0</v>
      </c>
      <c r="C79" s="212">
        <f>C$69*$AA79</f>
        <v>0</v>
      </c>
      <c r="D79" s="212">
        <f>D$69*$AB79</f>
        <v>0</v>
      </c>
      <c r="E79" s="212">
        <f>E$69*$AC79</f>
        <v>0</v>
      </c>
      <c r="F79" s="296">
        <f>F$70*$Z79</f>
        <v>26.167463791294271</v>
      </c>
      <c r="G79" s="212">
        <f>G$70*$AA79</f>
        <v>10.201142828029901</v>
      </c>
      <c r="H79" s="212">
        <f>H$69*$AB79</f>
        <v>8.2905061109683853</v>
      </c>
      <c r="I79" s="212">
        <f>I$69*$AC79</f>
        <v>0</v>
      </c>
      <c r="J79" s="296">
        <f>J$70*$Z79</f>
        <v>28.332546527112488</v>
      </c>
      <c r="K79" s="212">
        <f>K$70*$AA79</f>
        <v>11.396606057981678</v>
      </c>
      <c r="L79" s="212">
        <f>L$69*$AB79</f>
        <v>9.0355173876849495</v>
      </c>
      <c r="M79" s="212">
        <f>M$69*$AC79</f>
        <v>0</v>
      </c>
      <c r="N79" s="296">
        <f>N$70*$Z79</f>
        <v>30.709259018081067</v>
      </c>
      <c r="O79" s="212">
        <f>O$70*$AA79</f>
        <v>12.763866448781121</v>
      </c>
      <c r="P79" s="212">
        <f>P$69*$AB79</f>
        <v>9.8617016077490671</v>
      </c>
      <c r="Q79" s="212">
        <f>Q$69*$AC79</f>
        <v>0</v>
      </c>
      <c r="R79" s="296">
        <f>R$70*$Z79</f>
        <v>33.321091214808263</v>
      </c>
      <c r="S79" s="212">
        <f>S$70*$AA79</f>
        <v>14.330338974755005</v>
      </c>
      <c r="T79" s="212">
        <f>T$69*$AB79</f>
        <v>10.778873073699611</v>
      </c>
      <c r="U79" s="212">
        <f>U$69*$AC79</f>
        <v>0</v>
      </c>
      <c r="V79" s="296">
        <f>V$70*$Z79</f>
        <v>36.194372824634137</v>
      </c>
      <c r="W79" s="212">
        <f>W$70*$AA79</f>
        <v>16.128025312201284</v>
      </c>
      <c r="X79" s="212">
        <f>X$69*$AB79</f>
        <v>11.798097682781433</v>
      </c>
      <c r="Y79" s="192">
        <f>Y$69*$AC79</f>
        <v>0</v>
      </c>
      <c r="Z79" s="200">
        <v>6.4906966681090436E-3</v>
      </c>
      <c r="AA79" s="200">
        <v>4.9338387046785311E-3</v>
      </c>
      <c r="AB79" s="200">
        <v>9.4770977668370872E-3</v>
      </c>
      <c r="AC79" s="200"/>
    </row>
    <row r="80" spans="1:29" s="193" customFormat="1">
      <c r="A80" s="194" t="s">
        <v>167</v>
      </c>
      <c r="B80" s="297">
        <f>B$79*$Z80</f>
        <v>0</v>
      </c>
      <c r="C80" s="205">
        <f>C$79*$AA80</f>
        <v>0</v>
      </c>
      <c r="D80" s="205">
        <f>D$79*$AB80</f>
        <v>0</v>
      </c>
      <c r="E80" s="205">
        <f>E$79*$AC80</f>
        <v>0</v>
      </c>
      <c r="F80" s="297">
        <f>F$79*$Z80</f>
        <v>0</v>
      </c>
      <c r="G80" s="205">
        <f t="shared" ref="G80:G84" si="123">G$70*$AA80</f>
        <v>4.8144018845524839</v>
      </c>
      <c r="H80" s="205">
        <f>H$70*$AB80</f>
        <v>0</v>
      </c>
      <c r="I80" s="205">
        <f>I$79*$AC80</f>
        <v>0</v>
      </c>
      <c r="J80" s="297">
        <f>J$79*$Z80</f>
        <v>0</v>
      </c>
      <c r="K80" s="205">
        <f t="shared" ref="K80:K84" si="124">K$70*$AA80</f>
        <v>5.3785975363748157</v>
      </c>
      <c r="L80" s="205">
        <f>L$70*$AB80</f>
        <v>0</v>
      </c>
      <c r="M80" s="205">
        <f>M$79*$AC80</f>
        <v>0</v>
      </c>
      <c r="N80" s="297">
        <f>N$79*$Z80</f>
        <v>0</v>
      </c>
      <c r="O80" s="205">
        <f t="shared" ref="O80:O84" si="125">O$70*$AA80</f>
        <v>6.0238723955848847</v>
      </c>
      <c r="P80" s="205">
        <f>P$70*$AB80</f>
        <v>0</v>
      </c>
      <c r="Q80" s="205">
        <f>Q$79*$AC80</f>
        <v>0</v>
      </c>
      <c r="R80" s="297">
        <f>R$79*$Z80</f>
        <v>0</v>
      </c>
      <c r="S80" s="205">
        <f t="shared" ref="S80:S84" si="126">S$70*$AA80</f>
        <v>6.7631648854837678</v>
      </c>
      <c r="T80" s="205">
        <f>T$70*$AB80</f>
        <v>0</v>
      </c>
      <c r="U80" s="205">
        <f>U$79*$AC80</f>
        <v>0</v>
      </c>
      <c r="V80" s="297">
        <f>V$79*$Z80</f>
        <v>0</v>
      </c>
      <c r="W80" s="205">
        <f t="shared" ref="W80:W84" si="127">W$70*$AA80</f>
        <v>7.6115781110151932</v>
      </c>
      <c r="X80" s="205">
        <f>X$70*$AB80</f>
        <v>0</v>
      </c>
      <c r="Y80" s="190">
        <f>Y$79*$AC80</f>
        <v>0</v>
      </c>
      <c r="Z80" s="200">
        <v>0</v>
      </c>
      <c r="AA80" s="200">
        <v>2.328511889139945E-3</v>
      </c>
      <c r="AB80" s="200">
        <v>0</v>
      </c>
      <c r="AC80" s="200"/>
    </row>
    <row r="81" spans="1:29" s="193" customFormat="1">
      <c r="A81" s="194" t="s">
        <v>168</v>
      </c>
      <c r="B81" s="297">
        <f>B$79*Z$81</f>
        <v>0</v>
      </c>
      <c r="C81" s="205">
        <f>C$79*$AA81</f>
        <v>0</v>
      </c>
      <c r="D81" s="205">
        <f t="shared" ref="D81" si="128">D$79*AB$81</f>
        <v>0</v>
      </c>
      <c r="E81" s="205">
        <f>E$79*$AC81</f>
        <v>0</v>
      </c>
      <c r="F81" s="297">
        <f>F$79*AD$81</f>
        <v>0</v>
      </c>
      <c r="G81" s="205">
        <f t="shared" si="123"/>
        <v>4.4545723633273511</v>
      </c>
      <c r="H81" s="205">
        <f t="shared" ref="H81" si="129">H$79*AF$81</f>
        <v>0</v>
      </c>
      <c r="I81" s="205">
        <f>I$79*$AC81</f>
        <v>0</v>
      </c>
      <c r="J81" s="297">
        <f>J$79*AH$81</f>
        <v>0</v>
      </c>
      <c r="K81" s="205">
        <f t="shared" si="124"/>
        <v>4.9765999003680887</v>
      </c>
      <c r="L81" s="205">
        <f t="shared" ref="L81" si="130">L$79*AJ$81</f>
        <v>0</v>
      </c>
      <c r="M81" s="205">
        <f>M$79*$AC81</f>
        <v>0</v>
      </c>
      <c r="N81" s="297">
        <f>N$79*AL$81</f>
        <v>0</v>
      </c>
      <c r="O81" s="205">
        <f t="shared" si="125"/>
        <v>5.5736467659008593</v>
      </c>
      <c r="P81" s="205">
        <f t="shared" ref="P81" si="131">P$79*AN$81</f>
        <v>0</v>
      </c>
      <c r="Q81" s="205">
        <f>Q$79*$AC81</f>
        <v>0</v>
      </c>
      <c r="R81" s="297">
        <f>R$79*AP$81</f>
        <v>0</v>
      </c>
      <c r="S81" s="205">
        <f t="shared" si="126"/>
        <v>6.2576843624475273</v>
      </c>
      <c r="T81" s="205">
        <f t="shared" ref="T81" si="132">T$79*AR$81</f>
        <v>0</v>
      </c>
      <c r="U81" s="205">
        <f>U$79*$AC81</f>
        <v>0</v>
      </c>
      <c r="V81" s="297">
        <f>V$79*AT$81</f>
        <v>0</v>
      </c>
      <c r="W81" s="205">
        <f t="shared" si="127"/>
        <v>7.0426869853610903</v>
      </c>
      <c r="X81" s="205">
        <f t="shared" ref="X81" si="133">X$79*AV$81</f>
        <v>0</v>
      </c>
      <c r="Y81" s="190">
        <f>Y$79*$AC81</f>
        <v>0</v>
      </c>
      <c r="Z81" s="200">
        <v>0</v>
      </c>
      <c r="AA81" s="200">
        <v>2.1544783667361254E-3</v>
      </c>
      <c r="AB81" s="200">
        <v>0</v>
      </c>
      <c r="AC81" s="200"/>
    </row>
    <row r="82" spans="1:29" s="193" customFormat="1">
      <c r="A82" s="194" t="s">
        <v>169</v>
      </c>
      <c r="B82" s="297">
        <f>B$79*$Z82</f>
        <v>0</v>
      </c>
      <c r="C82" s="205">
        <f>C$79*$AA82</f>
        <v>0</v>
      </c>
      <c r="D82" s="205">
        <f>D$79*$AB82</f>
        <v>0</v>
      </c>
      <c r="E82" s="205">
        <f>E$79*$AC82</f>
        <v>0</v>
      </c>
      <c r="F82" s="297">
        <f>F$79*$Z82</f>
        <v>0</v>
      </c>
      <c r="G82" s="205">
        <f t="shared" si="123"/>
        <v>8.3259581751380196</v>
      </c>
      <c r="H82" s="205">
        <f>H$79*$AB82</f>
        <v>0</v>
      </c>
      <c r="I82" s="205">
        <f>I$79*$AC82</f>
        <v>0</v>
      </c>
      <c r="J82" s="297">
        <f>J$79*$Z82</f>
        <v>0</v>
      </c>
      <c r="K82" s="205">
        <f t="shared" si="124"/>
        <v>9.3016701145047325</v>
      </c>
      <c r="L82" s="205">
        <f>L$79*$AB82</f>
        <v>0</v>
      </c>
      <c r="M82" s="205">
        <f>M$79*$AC82</f>
        <v>0</v>
      </c>
      <c r="N82" s="297">
        <f>N$79*$Z82</f>
        <v>0</v>
      </c>
      <c r="O82" s="205">
        <f t="shared" si="125"/>
        <v>10.417599282464193</v>
      </c>
      <c r="P82" s="205">
        <f>P$79*$AB82</f>
        <v>0</v>
      </c>
      <c r="Q82" s="205">
        <f>Q$79*$AC82</f>
        <v>0</v>
      </c>
      <c r="R82" s="297">
        <f>R$79*$Z82</f>
        <v>0</v>
      </c>
      <c r="S82" s="205">
        <f t="shared" si="126"/>
        <v>11.696121204334018</v>
      </c>
      <c r="T82" s="205">
        <f>T$79*$AB82</f>
        <v>0</v>
      </c>
      <c r="U82" s="205">
        <f>U$79*$AC82</f>
        <v>0</v>
      </c>
      <c r="V82" s="297">
        <f>V$79*$Z82</f>
        <v>0</v>
      </c>
      <c r="W82" s="205">
        <f t="shared" si="127"/>
        <v>13.163354975090403</v>
      </c>
      <c r="X82" s="205">
        <f>X$79*$AB82</f>
        <v>0</v>
      </c>
      <c r="Y82" s="190">
        <f>Y$79*$AC82</f>
        <v>0</v>
      </c>
      <c r="Z82" s="200">
        <v>0</v>
      </c>
      <c r="AA82" s="200">
        <v>4.0268953577590454E-3</v>
      </c>
      <c r="AB82" s="200">
        <v>0</v>
      </c>
      <c r="AC82" s="200"/>
    </row>
    <row r="83" spans="1:29" s="193" customFormat="1">
      <c r="A83" s="194" t="s">
        <v>170</v>
      </c>
      <c r="B83" s="297">
        <f>B$79*$Z83</f>
        <v>0</v>
      </c>
      <c r="C83" s="205">
        <f>C$79*$AA83</f>
        <v>0</v>
      </c>
      <c r="D83" s="205">
        <f>D$79*$AB83</f>
        <v>0</v>
      </c>
      <c r="E83" s="205">
        <f>E$79*$AC83</f>
        <v>0</v>
      </c>
      <c r="F83" s="297">
        <f>F$79*$Z83</f>
        <v>0</v>
      </c>
      <c r="G83" s="205">
        <f t="shared" si="123"/>
        <v>0</v>
      </c>
      <c r="H83" s="205">
        <f>H$79*$AB83</f>
        <v>0</v>
      </c>
      <c r="I83" s="205">
        <f>I$79*$AC83</f>
        <v>0</v>
      </c>
      <c r="J83" s="297">
        <f>J$79*$Z83</f>
        <v>0</v>
      </c>
      <c r="K83" s="205">
        <f t="shared" si="124"/>
        <v>0</v>
      </c>
      <c r="L83" s="205">
        <f>L$79*$AB83</f>
        <v>0</v>
      </c>
      <c r="M83" s="205">
        <f>M$79*$AC83</f>
        <v>0</v>
      </c>
      <c r="N83" s="297">
        <f>N$79*$Z83</f>
        <v>0</v>
      </c>
      <c r="O83" s="205">
        <f t="shared" si="125"/>
        <v>0</v>
      </c>
      <c r="P83" s="205">
        <f>P$79*$AB83</f>
        <v>0</v>
      </c>
      <c r="Q83" s="205">
        <f>Q$79*$AC83</f>
        <v>0</v>
      </c>
      <c r="R83" s="297">
        <f>R$79*$Z83</f>
        <v>0</v>
      </c>
      <c r="S83" s="205">
        <f t="shared" si="126"/>
        <v>0</v>
      </c>
      <c r="T83" s="205">
        <f>T$79*$AB83</f>
        <v>0</v>
      </c>
      <c r="U83" s="205">
        <f>U$79*$AC83</f>
        <v>0</v>
      </c>
      <c r="V83" s="297">
        <f>V$79*$Z83</f>
        <v>0</v>
      </c>
      <c r="W83" s="205">
        <f t="shared" si="127"/>
        <v>0</v>
      </c>
      <c r="X83" s="205">
        <f>X$79*$AB83</f>
        <v>0</v>
      </c>
      <c r="Y83" s="190">
        <f>Y$79*$AC83</f>
        <v>0</v>
      </c>
      <c r="Z83" s="200">
        <v>0</v>
      </c>
      <c r="AA83" s="200">
        <v>0</v>
      </c>
      <c r="AB83" s="200">
        <v>0</v>
      </c>
      <c r="AC83" s="200"/>
    </row>
    <row r="84" spans="1:29" s="132" customFormat="1" ht="13">
      <c r="A84" s="257" t="s">
        <v>40</v>
      </c>
      <c r="B84" s="332"/>
      <c r="C84" s="268"/>
      <c r="D84" s="268"/>
      <c r="E84" s="271"/>
      <c r="F84" s="296">
        <f>F$101*$Z84</f>
        <v>0</v>
      </c>
      <c r="G84" s="208">
        <f t="shared" si="123"/>
        <v>0</v>
      </c>
      <c r="H84" s="212">
        <f>H$79*$AB84</f>
        <v>0</v>
      </c>
      <c r="I84" s="212">
        <f>I$79*$AC84</f>
        <v>0</v>
      </c>
      <c r="J84" s="296">
        <f>J$101*$Z84</f>
        <v>0</v>
      </c>
      <c r="K84" s="208">
        <f t="shared" si="124"/>
        <v>0</v>
      </c>
      <c r="L84" s="212">
        <f>L$79*$AB84</f>
        <v>0</v>
      </c>
      <c r="M84" s="212">
        <f>M$79*$AC84</f>
        <v>0</v>
      </c>
      <c r="N84" s="296">
        <f>N$101*$Z84</f>
        <v>0</v>
      </c>
      <c r="O84" s="208">
        <f t="shared" si="125"/>
        <v>0</v>
      </c>
      <c r="P84" s="215">
        <f>P$79*$AB84</f>
        <v>0</v>
      </c>
      <c r="Q84" s="215">
        <f>Q$79*$AC84</f>
        <v>0</v>
      </c>
      <c r="R84" s="296">
        <f>R$101*$Z84</f>
        <v>0</v>
      </c>
      <c r="S84" s="208">
        <f t="shared" si="126"/>
        <v>0</v>
      </c>
      <c r="T84" s="212">
        <f>T$79*$AB84</f>
        <v>0</v>
      </c>
      <c r="U84" s="212">
        <f>U$79*$AC84</f>
        <v>0</v>
      </c>
      <c r="V84" s="296">
        <f>V$101*$Z84</f>
        <v>0</v>
      </c>
      <c r="W84" s="208">
        <f t="shared" si="127"/>
        <v>0</v>
      </c>
      <c r="X84" s="212">
        <f>X$79*$AB84</f>
        <v>0</v>
      </c>
      <c r="Y84" s="192">
        <f>Y$79*$AC84</f>
        <v>0</v>
      </c>
      <c r="Z84" s="188">
        <v>0</v>
      </c>
      <c r="AA84" s="188">
        <v>0</v>
      </c>
      <c r="AB84" s="188">
        <v>0</v>
      </c>
      <c r="AC84" s="188"/>
    </row>
    <row r="85" spans="1:29" s="132" customFormat="1" ht="13">
      <c r="A85" s="257" t="s">
        <v>46</v>
      </c>
      <c r="B85" s="332"/>
      <c r="C85" s="268"/>
      <c r="D85" s="268"/>
      <c r="E85" s="271"/>
      <c r="F85" s="296">
        <f xml:space="preserve"> '[19]DISCOM Sales incl Addl Loads'!C$678</f>
        <v>1189.6721776212316</v>
      </c>
      <c r="G85" s="208">
        <f>'[18]DISCOM Sales incl Addl Loads'!R678</f>
        <v>255.14767920851756</v>
      </c>
      <c r="H85" s="212">
        <f xml:space="preserve"> '[19]DISCOM Sales incl Addl Loads'!D$678</f>
        <v>209.11473018616564</v>
      </c>
      <c r="I85" s="212">
        <f xml:space="preserve"> '[19]DISCOM Sales incl Addl Loads'!E$678</f>
        <v>0</v>
      </c>
      <c r="J85" s="296">
        <f xml:space="preserve"> '[19]DISCOM Sales incl Addl Loads'!C$771</f>
        <v>1320.4331567522891</v>
      </c>
      <c r="K85" s="208">
        <f>'[18]DISCOM Sales incl Addl Loads'!R771</f>
        <v>270.67226024270241</v>
      </c>
      <c r="L85" s="212">
        <f xml:space="preserve"> '[19]DISCOM Sales incl Addl Loads'!D$771</f>
        <v>237.89959134692111</v>
      </c>
      <c r="M85" s="212">
        <f xml:space="preserve"> '[19]DISCOM Sales incl Addl Loads'!E$771</f>
        <v>0</v>
      </c>
      <c r="N85" s="296">
        <f xml:space="preserve"> '[19]DISCOM Sales incl Addl Loads'!C$864</f>
        <v>1469.1825950584496</v>
      </c>
      <c r="O85" s="208">
        <f>'[18]DISCOM Sales incl Addl Loads'!R864</f>
        <v>287.25776851760048</v>
      </c>
      <c r="P85" s="215">
        <f xml:space="preserve"> '[19]DISCOM Sales incl Addl Loads'!D$864</f>
        <v>272.05052671055603</v>
      </c>
      <c r="Q85" s="215">
        <f xml:space="preserve"> '[19]DISCOM Sales incl Addl Loads'!E$864</f>
        <v>0</v>
      </c>
      <c r="R85" s="296">
        <f xml:space="preserve"> '[19]DISCOM Sales incl Addl Loads'!C$957</f>
        <v>1638.9725671738083</v>
      </c>
      <c r="S85" s="208">
        <f>'[18]DISCOM Sales incl Addl Loads'!R957</f>
        <v>304.98444452133509</v>
      </c>
      <c r="T85" s="212">
        <f xml:space="preserve"> '[19]DISCOM Sales incl Addl Loads'!D$957</f>
        <v>312.73069517948966</v>
      </c>
      <c r="U85" s="212">
        <f xml:space="preserve"> '[19]DISCOM Sales incl Addl Loads'!E$957</f>
        <v>0</v>
      </c>
      <c r="V85" s="296">
        <f xml:space="preserve"> '[19]DISCOM Sales incl Addl Loads'!C$1050</f>
        <v>1833.4577948006911</v>
      </c>
      <c r="W85" s="208">
        <f>'[18]DISCOM Sales incl Addl Loads'!R1050</f>
        <v>323.93916871644439</v>
      </c>
      <c r="X85" s="212">
        <f xml:space="preserve"> '[19]DISCOM Sales incl Addl Loads'!D$1050</f>
        <v>361.40191422549793</v>
      </c>
      <c r="Y85" s="192">
        <f xml:space="preserve"> '[19]DISCOM Sales incl Addl Loads'!E$1050</f>
        <v>0</v>
      </c>
      <c r="Z85" s="188"/>
      <c r="AA85" s="188"/>
      <c r="AB85" s="188"/>
      <c r="AC85" s="188"/>
    </row>
    <row r="86" spans="1:29" customFormat="1">
      <c r="A86" s="196" t="s">
        <v>156</v>
      </c>
      <c r="B86" s="297">
        <f ca="1">B$86*$Z86</f>
        <v>0</v>
      </c>
      <c r="C86" s="205">
        <f ca="1">C$86*$AB86</f>
        <v>0</v>
      </c>
      <c r="D86" s="205">
        <f>D$85*$AC86</f>
        <v>0</v>
      </c>
      <c r="E86" s="205">
        <f ca="1">IFERROR(E$86*#REF!,0)</f>
        <v>0</v>
      </c>
      <c r="F86" s="297">
        <f>F$85*$Z86</f>
        <v>0</v>
      </c>
      <c r="G86" s="205">
        <f>G$85*$AB86</f>
        <v>0</v>
      </c>
      <c r="H86" s="205">
        <f t="shared" ref="H86:H89" si="134">H$85*$Z86</f>
        <v>0</v>
      </c>
      <c r="I86" s="205">
        <f>IFERROR(I$85*$AC86,0)</f>
        <v>0</v>
      </c>
      <c r="J86" s="297">
        <f>J$85*$Z86</f>
        <v>0</v>
      </c>
      <c r="K86" s="205">
        <f t="shared" ref="K86:L89" si="135">K$85*$Z86</f>
        <v>0</v>
      </c>
      <c r="L86" s="205">
        <f t="shared" si="135"/>
        <v>0</v>
      </c>
      <c r="M86" s="205">
        <f>IFERROR(M$85*$AC86,0)</f>
        <v>0</v>
      </c>
      <c r="N86" s="297">
        <f>N$85*$Z86</f>
        <v>0</v>
      </c>
      <c r="O86" s="205">
        <f t="shared" ref="O86:P89" si="136">O$85*$Z86</f>
        <v>0</v>
      </c>
      <c r="P86" s="205">
        <f t="shared" si="136"/>
        <v>0</v>
      </c>
      <c r="Q86" s="205">
        <f>IFERROR(Q$85*$AC86,0)</f>
        <v>0</v>
      </c>
      <c r="R86" s="297">
        <f>R$85*$Z86</f>
        <v>0</v>
      </c>
      <c r="S86" s="205">
        <f t="shared" ref="S86:T89" si="137">S$85*$Z86</f>
        <v>0</v>
      </c>
      <c r="T86" s="205">
        <f t="shared" si="137"/>
        <v>0</v>
      </c>
      <c r="U86" s="205">
        <f>IFERROR(U$85*$AC86,0)</f>
        <v>0</v>
      </c>
      <c r="V86" s="297">
        <f>V$85*$Z86</f>
        <v>0</v>
      </c>
      <c r="W86" s="205">
        <f t="shared" ref="W86:X89" si="138">W$85*$Z86</f>
        <v>0</v>
      </c>
      <c r="X86" s="205">
        <f t="shared" si="138"/>
        <v>0</v>
      </c>
      <c r="Y86" s="195">
        <f>IFERROR(Y$85*$AC86,0)</f>
        <v>0</v>
      </c>
      <c r="Z86" s="135"/>
      <c r="AA86" s="133">
        <v>0.4427925296931402</v>
      </c>
      <c r="AB86" s="135"/>
      <c r="AC86" s="135"/>
    </row>
    <row r="87" spans="1:29" customFormat="1">
      <c r="A87" s="196" t="s">
        <v>157</v>
      </c>
      <c r="B87" s="297">
        <f t="shared" ref="B87:B89" ca="1" si="139">B$86*$Z87</f>
        <v>0</v>
      </c>
      <c r="C87" s="205">
        <f ca="1">C$86*$AB87</f>
        <v>0</v>
      </c>
      <c r="D87" s="205">
        <f>D$86*$AC87</f>
        <v>0</v>
      </c>
      <c r="E87" s="205">
        <f ca="1">IFERROR(E$86*#REF!,0)</f>
        <v>0</v>
      </c>
      <c r="F87" s="297">
        <f t="shared" ref="F87:F89" si="140">F$85*$Z87</f>
        <v>0</v>
      </c>
      <c r="G87" s="205">
        <f>G$85*$AB87</f>
        <v>0</v>
      </c>
      <c r="H87" s="205">
        <f t="shared" si="134"/>
        <v>0</v>
      </c>
      <c r="I87" s="205">
        <f t="shared" ref="I87:I89" si="141">IFERROR(I$85*$AC87,0)</f>
        <v>0</v>
      </c>
      <c r="J87" s="297">
        <f t="shared" ref="J87:J89" si="142">J$85*$Z87</f>
        <v>0</v>
      </c>
      <c r="K87" s="205">
        <f t="shared" si="135"/>
        <v>0</v>
      </c>
      <c r="L87" s="205">
        <f t="shared" si="135"/>
        <v>0</v>
      </c>
      <c r="M87" s="205">
        <f t="shared" ref="M87:M89" si="143">IFERROR(M$85*$AC87,0)</f>
        <v>0</v>
      </c>
      <c r="N87" s="297">
        <f t="shared" ref="N87:N89" si="144">N$85*$Z87</f>
        <v>0</v>
      </c>
      <c r="O87" s="205">
        <f t="shared" si="136"/>
        <v>0</v>
      </c>
      <c r="P87" s="205">
        <f t="shared" si="136"/>
        <v>0</v>
      </c>
      <c r="Q87" s="205">
        <f t="shared" ref="Q87:Q89" si="145">IFERROR(Q$85*$AC87,0)</f>
        <v>0</v>
      </c>
      <c r="R87" s="297">
        <f t="shared" ref="R87:R89" si="146">R$85*$Z87</f>
        <v>0</v>
      </c>
      <c r="S87" s="205">
        <f t="shared" si="137"/>
        <v>0</v>
      </c>
      <c r="T87" s="205">
        <f t="shared" si="137"/>
        <v>0</v>
      </c>
      <c r="U87" s="205">
        <f t="shared" ref="U87:U89" si="147">IFERROR(U$85*$AC87,0)</f>
        <v>0</v>
      </c>
      <c r="V87" s="297">
        <f t="shared" ref="V87:V89" si="148">V$85*$Z87</f>
        <v>0</v>
      </c>
      <c r="W87" s="205">
        <f t="shared" si="138"/>
        <v>0</v>
      </c>
      <c r="X87" s="205">
        <f t="shared" si="138"/>
        <v>0</v>
      </c>
      <c r="Y87" s="195">
        <f t="shared" ref="Y87:Y89" si="149">IFERROR(Y$85*$AC87,0)</f>
        <v>0</v>
      </c>
      <c r="Z87" s="135">
        <v>0</v>
      </c>
      <c r="AA87" s="133">
        <v>0.21157197086673393</v>
      </c>
      <c r="AB87" s="135">
        <v>0</v>
      </c>
      <c r="AC87" s="135"/>
    </row>
    <row r="88" spans="1:29" customFormat="1">
      <c r="A88" s="196" t="s">
        <v>158</v>
      </c>
      <c r="B88" s="297">
        <f t="shared" ca="1" si="139"/>
        <v>0</v>
      </c>
      <c r="C88" s="205">
        <f ca="1">C$86*$AB88</f>
        <v>0</v>
      </c>
      <c r="D88" s="205">
        <f>D$86*$AC88</f>
        <v>0</v>
      </c>
      <c r="E88" s="205">
        <f ca="1">IFERROR(E$86*#REF!,0)</f>
        <v>0</v>
      </c>
      <c r="F88" s="297">
        <f t="shared" si="140"/>
        <v>0</v>
      </c>
      <c r="G88" s="205">
        <f>G$85*$AB88</f>
        <v>0</v>
      </c>
      <c r="H88" s="205">
        <f t="shared" si="134"/>
        <v>0</v>
      </c>
      <c r="I88" s="205">
        <f t="shared" si="141"/>
        <v>0</v>
      </c>
      <c r="J88" s="297">
        <f t="shared" si="142"/>
        <v>0</v>
      </c>
      <c r="K88" s="205">
        <f t="shared" si="135"/>
        <v>0</v>
      </c>
      <c r="L88" s="205">
        <f t="shared" si="135"/>
        <v>0</v>
      </c>
      <c r="M88" s="205">
        <f t="shared" si="143"/>
        <v>0</v>
      </c>
      <c r="N88" s="297">
        <f t="shared" si="144"/>
        <v>0</v>
      </c>
      <c r="O88" s="205">
        <f t="shared" si="136"/>
        <v>0</v>
      </c>
      <c r="P88" s="205">
        <f t="shared" si="136"/>
        <v>0</v>
      </c>
      <c r="Q88" s="205">
        <f t="shared" si="145"/>
        <v>0</v>
      </c>
      <c r="R88" s="297">
        <f t="shared" si="146"/>
        <v>0</v>
      </c>
      <c r="S88" s="205">
        <f t="shared" si="137"/>
        <v>0</v>
      </c>
      <c r="T88" s="205">
        <f t="shared" si="137"/>
        <v>0</v>
      </c>
      <c r="U88" s="205">
        <f t="shared" si="147"/>
        <v>0</v>
      </c>
      <c r="V88" s="297">
        <f t="shared" si="148"/>
        <v>0</v>
      </c>
      <c r="W88" s="205">
        <f t="shared" si="138"/>
        <v>0</v>
      </c>
      <c r="X88" s="205">
        <f t="shared" si="138"/>
        <v>0</v>
      </c>
      <c r="Y88" s="195">
        <f t="shared" si="149"/>
        <v>0</v>
      </c>
      <c r="Z88" s="135">
        <v>0</v>
      </c>
      <c r="AA88" s="133">
        <v>0.1199771627723438</v>
      </c>
      <c r="AB88" s="135">
        <v>0</v>
      </c>
      <c r="AC88" s="135"/>
    </row>
    <row r="89" spans="1:29" customFormat="1">
      <c r="A89" s="196" t="s">
        <v>159</v>
      </c>
      <c r="B89" s="297">
        <f t="shared" ca="1" si="139"/>
        <v>0</v>
      </c>
      <c r="C89" s="205">
        <f ca="1">C$86*$AB89</f>
        <v>0</v>
      </c>
      <c r="D89" s="205">
        <f>D$86*$AC89</f>
        <v>0</v>
      </c>
      <c r="E89" s="205">
        <f ca="1">IFERROR(E$86*#REF!,0)</f>
        <v>0</v>
      </c>
      <c r="F89" s="297">
        <f t="shared" si="140"/>
        <v>0</v>
      </c>
      <c r="G89" s="205">
        <f>G$85*$AB89</f>
        <v>0</v>
      </c>
      <c r="H89" s="205">
        <f t="shared" si="134"/>
        <v>0</v>
      </c>
      <c r="I89" s="205">
        <f t="shared" si="141"/>
        <v>0</v>
      </c>
      <c r="J89" s="297">
        <f t="shared" si="142"/>
        <v>0</v>
      </c>
      <c r="K89" s="205">
        <f t="shared" si="135"/>
        <v>0</v>
      </c>
      <c r="L89" s="205">
        <f t="shared" si="135"/>
        <v>0</v>
      </c>
      <c r="M89" s="205">
        <f t="shared" si="143"/>
        <v>0</v>
      </c>
      <c r="N89" s="297">
        <f t="shared" si="144"/>
        <v>0</v>
      </c>
      <c r="O89" s="205">
        <f t="shared" si="136"/>
        <v>0</v>
      </c>
      <c r="P89" s="205">
        <f t="shared" si="136"/>
        <v>0</v>
      </c>
      <c r="Q89" s="205">
        <f t="shared" si="145"/>
        <v>0</v>
      </c>
      <c r="R89" s="297">
        <f t="shared" si="146"/>
        <v>0</v>
      </c>
      <c r="S89" s="205">
        <f t="shared" si="137"/>
        <v>0</v>
      </c>
      <c r="T89" s="205">
        <f t="shared" si="137"/>
        <v>0</v>
      </c>
      <c r="U89" s="205">
        <f t="shared" si="147"/>
        <v>0</v>
      </c>
      <c r="V89" s="297">
        <f t="shared" si="148"/>
        <v>0</v>
      </c>
      <c r="W89" s="205">
        <f t="shared" si="138"/>
        <v>0</v>
      </c>
      <c r="X89" s="205">
        <f t="shared" si="138"/>
        <v>0</v>
      </c>
      <c r="Y89" s="195">
        <f t="shared" si="149"/>
        <v>0</v>
      </c>
      <c r="Z89" s="135">
        <v>0</v>
      </c>
      <c r="AA89" s="133">
        <v>0.22565833666778218</v>
      </c>
      <c r="AB89" s="135">
        <v>0</v>
      </c>
      <c r="AC89" s="135"/>
    </row>
    <row r="90" spans="1:29" s="132" customFormat="1" ht="13">
      <c r="A90" s="258" t="s">
        <v>35</v>
      </c>
      <c r="B90" s="332"/>
      <c r="C90" s="268"/>
      <c r="D90" s="268"/>
      <c r="E90" s="271"/>
      <c r="F90" s="296">
        <f xml:space="preserve"> '[19]DISCOM Sales incl Addl Loads'!C$679</f>
        <v>33.915903999999998</v>
      </c>
      <c r="G90" s="208">
        <f>'[18]DISCOM Sales incl Addl Loads'!R679</f>
        <v>9.0571722661680703</v>
      </c>
      <c r="H90" s="212">
        <f xml:space="preserve"> '[19]DISCOM Sales incl Addl Loads'!D$679</f>
        <v>2.7549999999999999</v>
      </c>
      <c r="I90" s="212">
        <f xml:space="preserve"> '[19]DISCOM Sales incl Addl Loads'!E$679</f>
        <v>0</v>
      </c>
      <c r="J90" s="296">
        <f xml:space="preserve"> '[19]DISCOM Sales incl Addl Loads'!C$772</f>
        <v>37.499084799999991</v>
      </c>
      <c r="K90" s="208">
        <f>'[18]DISCOM Sales incl Addl Loads'!R772</f>
        <v>9.2719771344088979</v>
      </c>
      <c r="L90" s="212">
        <f xml:space="preserve"> '[19]DISCOM Sales incl Addl Loads'!D$772</f>
        <v>2.7549999999999999</v>
      </c>
      <c r="M90" s="212">
        <f xml:space="preserve"> '[19]DISCOM Sales incl Addl Loads'!E$772</f>
        <v>0</v>
      </c>
      <c r="N90" s="296">
        <f xml:space="preserve"> '[19]DISCOM Sales incl Addl Loads'!C$865</f>
        <v>41.798901759999993</v>
      </c>
      <c r="O90" s="208">
        <f>'[18]DISCOM Sales incl Addl Loads'!R865</f>
        <v>9.4923541733223935</v>
      </c>
      <c r="P90" s="215">
        <f xml:space="preserve"> '[19]DISCOM Sales incl Addl Loads'!D$865</f>
        <v>2.7549999999999999</v>
      </c>
      <c r="Q90" s="215">
        <f xml:space="preserve"> '[19]DISCOM Sales incl Addl Loads'!E$865</f>
        <v>0</v>
      </c>
      <c r="R90" s="296">
        <f xml:space="preserve"> '[19]DISCOM Sales incl Addl Loads'!C$958</f>
        <v>46.958682111999984</v>
      </c>
      <c r="S90" s="208">
        <f>'[18]DISCOM Sales incl Addl Loads'!R958</f>
        <v>9.7184632010770251</v>
      </c>
      <c r="T90" s="212">
        <f xml:space="preserve"> '[19]DISCOM Sales incl Addl Loads'!D$958</f>
        <v>2.7549999999999999</v>
      </c>
      <c r="U90" s="212">
        <f xml:space="preserve"> '[19]DISCOM Sales incl Addl Loads'!E$958</f>
        <v>0</v>
      </c>
      <c r="V90" s="296">
        <f xml:space="preserve"> '[19]DISCOM Sales incl Addl Loads'!C$1051</f>
        <v>53.150418534399982</v>
      </c>
      <c r="W90" s="208">
        <f>'[18]DISCOM Sales incl Addl Loads'!R1051</f>
        <v>9.9504690660467059</v>
      </c>
      <c r="X90" s="212">
        <f xml:space="preserve"> '[19]DISCOM Sales incl Addl Loads'!D$1051</f>
        <v>2.7549999999999999</v>
      </c>
      <c r="Y90" s="192">
        <f xml:space="preserve"> '[19]DISCOM Sales incl Addl Loads'!E$1051</f>
        <v>0</v>
      </c>
      <c r="Z90" s="188">
        <v>0</v>
      </c>
      <c r="AA90" s="188"/>
      <c r="AB90" s="188">
        <v>0</v>
      </c>
      <c r="AC90" s="188"/>
    </row>
    <row r="91" spans="1:29" customFormat="1">
      <c r="A91" s="196" t="s">
        <v>156</v>
      </c>
      <c r="B91" s="297">
        <f>B$90*$Z91</f>
        <v>0</v>
      </c>
      <c r="C91" s="205">
        <f>C$90*$AB91</f>
        <v>0</v>
      </c>
      <c r="D91" s="205">
        <f>D$90*$AC91</f>
        <v>0</v>
      </c>
      <c r="E91" s="205">
        <f>IFERROR(E$90*AC91,0)</f>
        <v>0</v>
      </c>
      <c r="F91" s="297">
        <f>F$90*$Z91</f>
        <v>0</v>
      </c>
      <c r="G91" s="205">
        <f>G$90*$AA91</f>
        <v>2.6920189951703755</v>
      </c>
      <c r="H91" s="205">
        <f>H$90*$AB91</f>
        <v>0</v>
      </c>
      <c r="I91" s="205">
        <f>IFERROR(I$90*$AC91,0)</f>
        <v>0</v>
      </c>
      <c r="J91" s="297">
        <f>J$90*$Z91</f>
        <v>0</v>
      </c>
      <c r="K91" s="205">
        <f>K$90*$AA91</f>
        <v>2.7558643950993789</v>
      </c>
      <c r="L91" s="205">
        <f>L$90*$AB91</f>
        <v>0</v>
      </c>
      <c r="M91" s="205">
        <f>IFERROR(M$90*$AC91,0)</f>
        <v>0</v>
      </c>
      <c r="N91" s="297">
        <f>N$90*$Z91</f>
        <v>0</v>
      </c>
      <c r="O91" s="205">
        <f>O$90*$AA91</f>
        <v>2.8213659840523211</v>
      </c>
      <c r="P91" s="205">
        <f>P$90*$AB91</f>
        <v>0</v>
      </c>
      <c r="Q91" s="205">
        <f>IFERROR(Q$90*$AC91,0)</f>
        <v>0</v>
      </c>
      <c r="R91" s="297">
        <f>R$90*$Z91</f>
        <v>0</v>
      </c>
      <c r="S91" s="205">
        <f>S$90*$AA91</f>
        <v>2.888571264001413</v>
      </c>
      <c r="T91" s="205">
        <f>T$90*$AB91</f>
        <v>0</v>
      </c>
      <c r="U91" s="205">
        <f>IFERROR(U$90*$AC91,0)</f>
        <v>0</v>
      </c>
      <c r="V91" s="297">
        <f>V$90*$Z91</f>
        <v>0</v>
      </c>
      <c r="W91" s="205">
        <f>W$90*$AA91</f>
        <v>2.9575292320222153</v>
      </c>
      <c r="X91" s="205">
        <f>X$90*$AB91</f>
        <v>0</v>
      </c>
      <c r="Y91" s="195">
        <f>IFERROR(Y$90*$AC91,0)</f>
        <v>0</v>
      </c>
      <c r="Z91" s="135">
        <v>0</v>
      </c>
      <c r="AA91" s="133">
        <v>0.29722510691621429</v>
      </c>
      <c r="AB91" s="135">
        <v>0</v>
      </c>
      <c r="AC91" s="135"/>
    </row>
    <row r="92" spans="1:29" customFormat="1">
      <c r="A92" s="196" t="s">
        <v>157</v>
      </c>
      <c r="B92" s="297">
        <f>B$90*$Z92</f>
        <v>0</v>
      </c>
      <c r="C92" s="205">
        <f>C$90*$AB92</f>
        <v>0</v>
      </c>
      <c r="D92" s="205">
        <f t="shared" ref="D92:D94" si="150">D$90*$AC92</f>
        <v>0</v>
      </c>
      <c r="E92" s="205">
        <f t="shared" ref="E92" si="151">IFERROR(E$90*AC92,0)</f>
        <v>0</v>
      </c>
      <c r="F92" s="297">
        <f t="shared" ref="F92:F94" si="152">F$90*$Z92</f>
        <v>0</v>
      </c>
      <c r="G92" s="205">
        <f t="shared" ref="G92:G94" si="153">G$90*$AA92</f>
        <v>1.8658282684646963</v>
      </c>
      <c r="H92" s="205">
        <f t="shared" ref="H92:H94" si="154">H$90*$AB92</f>
        <v>0</v>
      </c>
      <c r="I92" s="205">
        <f t="shared" ref="I92:I94" si="155">IFERROR(I$90*$AC92,0)</f>
        <v>0</v>
      </c>
      <c r="J92" s="297">
        <f t="shared" ref="J92:J94" si="156">J$90*$Z92</f>
        <v>0</v>
      </c>
      <c r="K92" s="205">
        <f t="shared" ref="K92:K94" si="157">K$90*$AA92</f>
        <v>1.9100792756874105</v>
      </c>
      <c r="L92" s="205">
        <f t="shared" ref="L92:L94" si="158">L$90*$AB92</f>
        <v>0</v>
      </c>
      <c r="M92" s="205">
        <f t="shared" ref="M92:M94" si="159">IFERROR(M$90*$AC92,0)</f>
        <v>0</v>
      </c>
      <c r="N92" s="297">
        <f t="shared" ref="N92:N94" si="160">N$90*$Z92</f>
        <v>0</v>
      </c>
      <c r="O92" s="205">
        <f t="shared" ref="O92:O94" si="161">O$90*$AA92</f>
        <v>1.9554781813106676</v>
      </c>
      <c r="P92" s="205">
        <f t="shared" ref="P92:P94" si="162">P$90*$AB92</f>
        <v>0</v>
      </c>
      <c r="Q92" s="205">
        <f t="shared" ref="Q92:Q94" si="163">IFERROR(Q$90*$AC92,0)</f>
        <v>0</v>
      </c>
      <c r="R92" s="297">
        <f t="shared" ref="R92:R94" si="164">R$90*$Z92</f>
        <v>0</v>
      </c>
      <c r="S92" s="205">
        <f t="shared" ref="S92:S94" si="165">S$90*$AA92</f>
        <v>2.0020579087732382</v>
      </c>
      <c r="T92" s="205">
        <f t="shared" ref="T92:T94" si="166">T$90*$AB92</f>
        <v>0</v>
      </c>
      <c r="U92" s="205">
        <f t="shared" ref="U92:U94" si="167">IFERROR(U$90*$AC92,0)</f>
        <v>0</v>
      </c>
      <c r="V92" s="297">
        <f t="shared" ref="V92:V94" si="168">V$90*$Z92</f>
        <v>0</v>
      </c>
      <c r="W92" s="205">
        <f t="shared" ref="W92:W94" si="169">W$90*$AA92</f>
        <v>2.0498524177644177</v>
      </c>
      <c r="X92" s="205">
        <f t="shared" ref="X92:X94" si="170">X$90*$AB92</f>
        <v>0</v>
      </c>
      <c r="Y92" s="195">
        <f t="shared" ref="Y92:Y94" si="171">IFERROR(Y$90*$AC92,0)</f>
        <v>0</v>
      </c>
      <c r="Z92" s="135"/>
      <c r="AA92" s="133">
        <v>0.2060056067868184</v>
      </c>
      <c r="AB92" s="135"/>
      <c r="AC92" s="135"/>
    </row>
    <row r="93" spans="1:29" customFormat="1">
      <c r="A93" s="196" t="s">
        <v>158</v>
      </c>
      <c r="B93" s="297">
        <f t="shared" ref="B93:B94" si="172">B$90*$Z93</f>
        <v>0</v>
      </c>
      <c r="C93" s="205">
        <f t="shared" ref="C93:C94" si="173">C$90*$AB93</f>
        <v>0</v>
      </c>
      <c r="D93" s="205">
        <f t="shared" si="150"/>
        <v>0</v>
      </c>
      <c r="E93" s="205">
        <f t="shared" ref="E93:E94" si="174">IFERROR(E$90*AC93,0)</f>
        <v>0</v>
      </c>
      <c r="F93" s="297">
        <f t="shared" si="152"/>
        <v>0</v>
      </c>
      <c r="G93" s="205">
        <f t="shared" si="153"/>
        <v>1.3074125243930501</v>
      </c>
      <c r="H93" s="205">
        <f t="shared" si="154"/>
        <v>0</v>
      </c>
      <c r="I93" s="205">
        <f t="shared" si="155"/>
        <v>0</v>
      </c>
      <c r="J93" s="297">
        <f t="shared" si="156"/>
        <v>0</v>
      </c>
      <c r="K93" s="205">
        <f t="shared" si="157"/>
        <v>1.3384198373584548</v>
      </c>
      <c r="L93" s="205">
        <f t="shared" si="158"/>
        <v>0</v>
      </c>
      <c r="M93" s="205">
        <f t="shared" si="159"/>
        <v>0</v>
      </c>
      <c r="N93" s="297">
        <f t="shared" si="160"/>
        <v>0</v>
      </c>
      <c r="O93" s="205">
        <f t="shared" si="161"/>
        <v>1.3702314991328928</v>
      </c>
      <c r="P93" s="205">
        <f t="shared" si="162"/>
        <v>0</v>
      </c>
      <c r="Q93" s="205">
        <f t="shared" si="163"/>
        <v>0</v>
      </c>
      <c r="R93" s="297">
        <f t="shared" si="164"/>
        <v>0</v>
      </c>
      <c r="S93" s="205">
        <f t="shared" si="165"/>
        <v>1.4028705796402807</v>
      </c>
      <c r="T93" s="205">
        <f t="shared" si="166"/>
        <v>0</v>
      </c>
      <c r="U93" s="205">
        <f t="shared" si="167"/>
        <v>0</v>
      </c>
      <c r="V93" s="297">
        <f t="shared" si="168"/>
        <v>0</v>
      </c>
      <c r="W93" s="205">
        <f t="shared" si="169"/>
        <v>1.4363608749200829</v>
      </c>
      <c r="X93" s="205">
        <f t="shared" si="170"/>
        <v>0</v>
      </c>
      <c r="Y93" s="195">
        <f t="shared" si="171"/>
        <v>0</v>
      </c>
      <c r="Z93" s="135"/>
      <c r="AA93" s="133">
        <v>0.14435107183251061</v>
      </c>
      <c r="AB93" s="135"/>
      <c r="AC93" s="135"/>
    </row>
    <row r="94" spans="1:29" customFormat="1">
      <c r="A94" s="196" t="s">
        <v>159</v>
      </c>
      <c r="B94" s="297">
        <f t="shared" si="172"/>
        <v>0</v>
      </c>
      <c r="C94" s="205">
        <f t="shared" si="173"/>
        <v>0</v>
      </c>
      <c r="D94" s="205">
        <f t="shared" si="150"/>
        <v>0</v>
      </c>
      <c r="E94" s="205">
        <f t="shared" si="174"/>
        <v>0</v>
      </c>
      <c r="F94" s="297">
        <f t="shared" si="152"/>
        <v>0</v>
      </c>
      <c r="G94" s="205">
        <f t="shared" si="153"/>
        <v>3.1919124781399484</v>
      </c>
      <c r="H94" s="205">
        <f t="shared" si="154"/>
        <v>0</v>
      </c>
      <c r="I94" s="205">
        <f t="shared" si="155"/>
        <v>0</v>
      </c>
      <c r="J94" s="297">
        <f t="shared" si="156"/>
        <v>0</v>
      </c>
      <c r="K94" s="205">
        <f t="shared" si="157"/>
        <v>3.2676136262636537</v>
      </c>
      <c r="L94" s="205">
        <f t="shared" si="158"/>
        <v>0</v>
      </c>
      <c r="M94" s="205">
        <f t="shared" si="159"/>
        <v>0</v>
      </c>
      <c r="N94" s="297">
        <f t="shared" si="160"/>
        <v>0</v>
      </c>
      <c r="O94" s="205">
        <f t="shared" si="161"/>
        <v>3.345278508826512</v>
      </c>
      <c r="P94" s="205">
        <f t="shared" si="162"/>
        <v>0</v>
      </c>
      <c r="Q94" s="205">
        <f t="shared" si="163"/>
        <v>0</v>
      </c>
      <c r="R94" s="297">
        <f t="shared" si="164"/>
        <v>0</v>
      </c>
      <c r="S94" s="205">
        <f t="shared" si="165"/>
        <v>3.4249634486620932</v>
      </c>
      <c r="T94" s="205">
        <f t="shared" si="166"/>
        <v>0</v>
      </c>
      <c r="U94" s="205">
        <f t="shared" si="167"/>
        <v>0</v>
      </c>
      <c r="V94" s="297">
        <f t="shared" si="168"/>
        <v>0</v>
      </c>
      <c r="W94" s="205">
        <f t="shared" si="169"/>
        <v>3.5067265413399902</v>
      </c>
      <c r="X94" s="205">
        <f t="shared" si="170"/>
        <v>0</v>
      </c>
      <c r="Y94" s="195">
        <f t="shared" si="171"/>
        <v>0</v>
      </c>
      <c r="Z94" s="135"/>
      <c r="AA94" s="133">
        <v>0.3524182144644567</v>
      </c>
      <c r="AB94" s="135"/>
      <c r="AC94" s="135"/>
    </row>
    <row r="95" spans="1:29" s="132" customFormat="1" ht="13">
      <c r="A95" s="257" t="s">
        <v>47</v>
      </c>
      <c r="B95" s="332"/>
      <c r="C95" s="268"/>
      <c r="D95" s="268"/>
      <c r="E95" s="271"/>
      <c r="F95" s="296">
        <f xml:space="preserve"> '[19]DISCOM Sales incl Addl Loads'!C$680</f>
        <v>238.38755287285531</v>
      </c>
      <c r="G95" s="208">
        <f>'[18]DISCOM Sales incl Addl Loads'!R680</f>
        <v>26.023799866508064</v>
      </c>
      <c r="H95" s="212">
        <f xml:space="preserve"> '[19]DISCOM Sales incl Addl Loads'!D$680</f>
        <v>67.905100000000004</v>
      </c>
      <c r="I95" s="212">
        <f xml:space="preserve"> '[19]DISCOM Sales incl Addl Loads'!E$680</f>
        <v>0</v>
      </c>
      <c r="J95" s="296">
        <f xml:space="preserve"> '[19]DISCOM Sales incl Addl Loads'!C$773</f>
        <v>243.82776694321552</v>
      </c>
      <c r="K95" s="208">
        <f>'[18]DISCOM Sales incl Addl Loads'!R773</f>
        <v>26.544275863838223</v>
      </c>
      <c r="L95" s="212">
        <f xml:space="preserve"> '[19]DISCOM Sales incl Addl Loads'!D$773</f>
        <v>67.905100000000004</v>
      </c>
      <c r="M95" s="212">
        <f xml:space="preserve"> '[19]DISCOM Sales incl Addl Loads'!E$773</f>
        <v>0</v>
      </c>
      <c r="N95" s="296">
        <f xml:space="preserve"> '[19]DISCOM Sales incl Addl Loads'!C$866</f>
        <v>249.75296206197152</v>
      </c>
      <c r="O95" s="208">
        <f>'[18]DISCOM Sales incl Addl Loads'!R866</f>
        <v>27.075161381114988</v>
      </c>
      <c r="P95" s="215">
        <f xml:space="preserve"> '[19]DISCOM Sales incl Addl Loads'!D$866</f>
        <v>67.905100000000004</v>
      </c>
      <c r="Q95" s="215">
        <f xml:space="preserve"> '[19]DISCOM Sales incl Addl Loads'!E$866</f>
        <v>0</v>
      </c>
      <c r="R95" s="296">
        <f xml:space="preserve"> '[19]DISCOM Sales incl Addl Loads'!C$959</f>
        <v>256.22655631428449</v>
      </c>
      <c r="S95" s="208">
        <f>'[18]DISCOM Sales incl Addl Loads'!R959</f>
        <v>27.616664608737292</v>
      </c>
      <c r="T95" s="212">
        <f xml:space="preserve"> '[19]DISCOM Sales incl Addl Loads'!D$959</f>
        <v>67.905100000000004</v>
      </c>
      <c r="U95" s="212">
        <f xml:space="preserve"> '[19]DISCOM Sales incl Addl Loads'!E$959</f>
        <v>0</v>
      </c>
      <c r="V95" s="296">
        <f xml:space="preserve"> '[19]DISCOM Sales incl Addl Loads'!C$1052</f>
        <v>263.32111082618223</v>
      </c>
      <c r="W95" s="208">
        <f>'[18]DISCOM Sales incl Addl Loads'!R1052</f>
        <v>28.168997900912032</v>
      </c>
      <c r="X95" s="212">
        <f xml:space="preserve"> '[19]DISCOM Sales incl Addl Loads'!D$1052</f>
        <v>67.905100000000004</v>
      </c>
      <c r="Y95" s="192">
        <f xml:space="preserve"> '[19]DISCOM Sales incl Addl Loads'!E$1052</f>
        <v>0</v>
      </c>
      <c r="Z95" s="188"/>
      <c r="AA95" s="188"/>
      <c r="AB95" s="188"/>
      <c r="AC95" s="188"/>
    </row>
    <row r="96" spans="1:29" s="132" customFormat="1" ht="13">
      <c r="A96" s="258" t="s">
        <v>95</v>
      </c>
      <c r="B96" s="333"/>
      <c r="C96" s="269"/>
      <c r="D96" s="269"/>
      <c r="E96" s="271"/>
      <c r="F96" s="296">
        <f xml:space="preserve"> '[19]DISCOM Sales incl Addl Loads'!C$681</f>
        <v>206.24581042993319</v>
      </c>
      <c r="G96" s="208">
        <f>'[18]DISCOM Sales incl Addl Loads'!R681</f>
        <v>186.93919189218741</v>
      </c>
      <c r="H96" s="212">
        <f xml:space="preserve"> '[19]DISCOM Sales incl Addl Loads'!D$681</f>
        <v>37.724000000000004</v>
      </c>
      <c r="I96" s="212">
        <f xml:space="preserve"> '[19]DISCOM Sales incl Addl Loads'!E$681</f>
        <v>0</v>
      </c>
      <c r="J96" s="296">
        <f xml:space="preserve"> '[19]DISCOM Sales incl Addl Loads'!C$774</f>
        <v>222.95237685727551</v>
      </c>
      <c r="K96" s="208">
        <f>'[18]DISCOM Sales incl Addl Loads'!R774</f>
        <v>192.78324782952922</v>
      </c>
      <c r="L96" s="212">
        <f xml:space="preserve"> '[19]DISCOM Sales incl Addl Loads'!D$774</f>
        <v>37.724000000000004</v>
      </c>
      <c r="M96" s="212">
        <f xml:space="preserve"> '[19]DISCOM Sales incl Addl Loads'!E$774</f>
        <v>0</v>
      </c>
      <c r="N96" s="296">
        <f xml:space="preserve"> '[19]DISCOM Sales incl Addl Loads'!C$867</f>
        <v>241.5627260336399</v>
      </c>
      <c r="O96" s="208">
        <f>'[18]DISCOM Sales incl Addl Loads'!R867</f>
        <v>198.84912579194764</v>
      </c>
      <c r="P96" s="215">
        <f xml:space="preserve"> '[19]DISCOM Sales incl Addl Loads'!D$867</f>
        <v>37.724000000000004</v>
      </c>
      <c r="Q96" s="215">
        <f xml:space="preserve"> '[19]DISCOM Sales incl Addl Loads'!E$867</f>
        <v>0</v>
      </c>
      <c r="R96" s="296">
        <f xml:space="preserve"> '[19]DISCOM Sales incl Addl Loads'!C$960</f>
        <v>262.33462354492679</v>
      </c>
      <c r="S96" s="208">
        <f>'[18]DISCOM Sales incl Addl Loads'!R960</f>
        <v>205.14650191602402</v>
      </c>
      <c r="T96" s="212">
        <f xml:space="preserve"> '[19]DISCOM Sales incl Addl Loads'!D$960</f>
        <v>37.724000000000004</v>
      </c>
      <c r="U96" s="212">
        <f xml:space="preserve"> '[19]DISCOM Sales incl Addl Loads'!E$960</f>
        <v>0</v>
      </c>
      <c r="V96" s="296">
        <f xml:space="preserve"> '[19]DISCOM Sales incl Addl Loads'!C$1053</f>
        <v>285.56522812554851</v>
      </c>
      <c r="W96" s="208">
        <f>'[18]DISCOM Sales incl Addl Loads'!R1053</f>
        <v>211.68550767840054</v>
      </c>
      <c r="X96" s="212">
        <f xml:space="preserve"> '[19]DISCOM Sales incl Addl Loads'!D$1053</f>
        <v>37.724000000000004</v>
      </c>
      <c r="Y96" s="192">
        <f xml:space="preserve"> '[19]DISCOM Sales incl Addl Loads'!E$1053</f>
        <v>0</v>
      </c>
      <c r="Z96" s="188"/>
      <c r="AA96" s="188"/>
      <c r="AB96" s="188"/>
      <c r="AC96" s="188"/>
    </row>
    <row r="97" spans="1:29" s="132" customFormat="1" ht="13">
      <c r="A97" s="258" t="s">
        <v>39</v>
      </c>
      <c r="B97" s="332"/>
      <c r="C97" s="268"/>
      <c r="D97" s="268"/>
      <c r="E97" s="271"/>
      <c r="F97" s="296">
        <f xml:space="preserve"> '[19]DISCOM Sales incl Addl Loads'!C$682</f>
        <v>48.689143600000023</v>
      </c>
      <c r="G97" s="208">
        <f>'[18]DISCOM Sales incl Addl Loads'!R682</f>
        <v>9.961799715911555</v>
      </c>
      <c r="H97" s="212">
        <f xml:space="preserve"> '[19]DISCOM Sales incl Addl Loads'!D$682</f>
        <v>5.2050000000000001</v>
      </c>
      <c r="I97" s="212">
        <f xml:space="preserve"> '[19]DISCOM Sales incl Addl Loads'!E$682</f>
        <v>0</v>
      </c>
      <c r="J97" s="296">
        <f xml:space="preserve"> '[19]DISCOM Sales incl Addl Loads'!C$775</f>
        <v>57.77793932000003</v>
      </c>
      <c r="K97" s="208">
        <f>'[18]DISCOM Sales incl Addl Loads'!R775</f>
        <v>10.16103571022979</v>
      </c>
      <c r="L97" s="212">
        <f xml:space="preserve"> '[19]DISCOM Sales incl Addl Loads'!D$775</f>
        <v>5.2050000000000001</v>
      </c>
      <c r="M97" s="212">
        <f xml:space="preserve"> '[19]DISCOM Sales incl Addl Loads'!E$775</f>
        <v>0</v>
      </c>
      <c r="N97" s="296">
        <f xml:space="preserve"> '[19]DISCOM Sales incl Addl Loads'!C$868</f>
        <v>69.281579020000038</v>
      </c>
      <c r="O97" s="208">
        <f>'[18]DISCOM Sales incl Addl Loads'!R868</f>
        <v>10.364256424434382</v>
      </c>
      <c r="P97" s="215">
        <f xml:space="preserve"> '[19]DISCOM Sales incl Addl Loads'!D$868</f>
        <v>5.2050000000000001</v>
      </c>
      <c r="Q97" s="215">
        <f xml:space="preserve"> '[19]DISCOM Sales incl Addl Loads'!E$868</f>
        <v>0</v>
      </c>
      <c r="R97" s="296">
        <f xml:space="preserve"> '[19]DISCOM Sales incl Addl Loads'!C$961</f>
        <v>83.893336420400061</v>
      </c>
      <c r="S97" s="208">
        <f>'[18]DISCOM Sales incl Addl Loads'!R961</f>
        <v>10.571541552923073</v>
      </c>
      <c r="T97" s="212">
        <f xml:space="preserve"> '[19]DISCOM Sales incl Addl Loads'!D$961</f>
        <v>5.2050000000000001</v>
      </c>
      <c r="U97" s="212">
        <f xml:space="preserve"> '[19]DISCOM Sales incl Addl Loads'!E$961</f>
        <v>0</v>
      </c>
      <c r="V97" s="296">
        <f xml:space="preserve"> '[19]DISCOM Sales incl Addl Loads'!C$1054</f>
        <v>102.51134941036007</v>
      </c>
      <c r="W97" s="208">
        <f>'[18]DISCOM Sales incl Addl Loads'!R1054</f>
        <v>10.782972383981535</v>
      </c>
      <c r="X97" s="212">
        <f xml:space="preserve"> '[19]DISCOM Sales incl Addl Loads'!D$1054</f>
        <v>5.2050000000000001</v>
      </c>
      <c r="Y97" s="192">
        <f xml:space="preserve"> '[19]DISCOM Sales incl Addl Loads'!E$1054</f>
        <v>0</v>
      </c>
      <c r="Z97" s="188"/>
      <c r="AA97" s="188"/>
      <c r="AB97" s="188"/>
      <c r="AC97" s="188"/>
    </row>
    <row r="98" spans="1:29" s="132" customFormat="1" ht="13">
      <c r="A98" s="259" t="s">
        <v>49</v>
      </c>
      <c r="B98" s="334"/>
      <c r="C98" s="268"/>
      <c r="D98" s="268"/>
      <c r="E98" s="271"/>
      <c r="F98" s="296">
        <f xml:space="preserve"> '[19]DISCOM Sales incl Addl Loads'!C$683</f>
        <v>119.54285180679247</v>
      </c>
      <c r="G98" s="208">
        <f>'[18]DISCOM Sales incl Addl Loads'!R683</f>
        <v>34.577096706534121</v>
      </c>
      <c r="H98" s="212">
        <f xml:space="preserve"> '[19]DISCOM Sales incl Addl Loads'!D$683</f>
        <v>22.906735976473701</v>
      </c>
      <c r="I98" s="212">
        <f xml:space="preserve"> '[19]DISCOM Sales incl Addl Loads'!E$683</f>
        <v>0</v>
      </c>
      <c r="J98" s="296">
        <f xml:space="preserve"> '[19]DISCOM Sales incl Addl Loads'!C$776</f>
        <v>150.25568642555606</v>
      </c>
      <c r="K98" s="208">
        <f>'[18]DISCOM Sales incl Addl Loads'!R776</f>
        <v>35.619586309746182</v>
      </c>
      <c r="L98" s="212">
        <f xml:space="preserve"> '[19]DISCOM Sales incl Addl Loads'!D$776</f>
        <v>24.245294269393895</v>
      </c>
      <c r="M98" s="212">
        <f xml:space="preserve"> '[19]DISCOM Sales incl Addl Loads'!E$776</f>
        <v>0</v>
      </c>
      <c r="N98" s="296">
        <f xml:space="preserve"> '[19]DISCOM Sales incl Addl Loads'!C$869</f>
        <v>194.2606713009057</v>
      </c>
      <c r="O98" s="208">
        <f>'[18]DISCOM Sales incl Addl Loads'!R869</f>
        <v>36.700744350336578</v>
      </c>
      <c r="P98" s="215">
        <f xml:space="preserve"> '[19]DISCOM Sales incl Addl Loads'!D$869</f>
        <v>25.668047878938772</v>
      </c>
      <c r="Q98" s="215">
        <f xml:space="preserve"> '[19]DISCOM Sales incl Addl Loads'!E$869</f>
        <v>0</v>
      </c>
      <c r="R98" s="296">
        <f xml:space="preserve"> '[19]DISCOM Sales incl Addl Loads'!C$962</f>
        <v>258.01068332452121</v>
      </c>
      <c r="S98" s="208">
        <f>'[18]DISCOM Sales incl Addl Loads'!R962</f>
        <v>37.822235129318543</v>
      </c>
      <c r="T98" s="212">
        <f xml:space="preserve"> '[19]DISCOM Sales incl Addl Loads'!D$962</f>
        <v>27.18029269052402</v>
      </c>
      <c r="U98" s="212">
        <f xml:space="preserve"> '[19]DISCOM Sales incl Addl Loads'!E$962</f>
        <v>0</v>
      </c>
      <c r="V98" s="296">
        <f xml:space="preserve"> '[19]DISCOM Sales incl Addl Loads'!C$1055</f>
        <v>351.1666313694522</v>
      </c>
      <c r="W98" s="208">
        <f>'[18]DISCOM Sales incl Addl Loads'!R1055</f>
        <v>38.985800780338906</v>
      </c>
      <c r="X98" s="212">
        <f xml:space="preserve"> '[19]DISCOM Sales incl Addl Loads'!D$1055</f>
        <v>28.787657700757979</v>
      </c>
      <c r="Y98" s="192">
        <f xml:space="preserve"> '[19]DISCOM Sales incl Addl Loads'!E$1055</f>
        <v>0</v>
      </c>
      <c r="Z98" s="188"/>
      <c r="AA98" s="188"/>
      <c r="AB98" s="188"/>
      <c r="AC98" s="188"/>
    </row>
    <row r="99" spans="1:29" s="132" customFormat="1" ht="13">
      <c r="A99" s="259" t="s">
        <v>99</v>
      </c>
      <c r="B99" s="332"/>
      <c r="C99" s="268"/>
      <c r="D99" s="268"/>
      <c r="E99" s="271"/>
      <c r="F99" s="296">
        <f xml:space="preserve"> '[19]DISCOM Sales incl Addl Loads'!C$684</f>
        <v>128.91560593571543</v>
      </c>
      <c r="G99" s="208">
        <f>'[18]DISCOM Sales incl Addl Loads'!R684</f>
        <v>1278.8205947728741</v>
      </c>
      <c r="H99" s="212">
        <f xml:space="preserve"> '[19]DISCOM Sales incl Addl Loads'!D$684</f>
        <v>570.34524675887099</v>
      </c>
      <c r="I99" s="212">
        <f xml:space="preserve"> '[19]DISCOM Sales incl Addl Loads'!E$684</f>
        <v>0</v>
      </c>
      <c r="J99" s="296">
        <f xml:space="preserve"> '[19]DISCOM Sales incl Addl Loads'!C$777</f>
        <v>138.25731651076728</v>
      </c>
      <c r="K99" s="208">
        <f>'[18]DISCOM Sales incl Addl Loads'!R777</f>
        <v>1335.2041800322377</v>
      </c>
      <c r="L99" s="212">
        <f xml:space="preserve"> '[19]DISCOM Sales incl Addl Loads'!D$777</f>
        <v>644.38616637509267</v>
      </c>
      <c r="M99" s="212">
        <f xml:space="preserve"> '[19]DISCOM Sales incl Addl Loads'!E$777</f>
        <v>0</v>
      </c>
      <c r="N99" s="296">
        <f xml:space="preserve"> '[19]DISCOM Sales incl Addl Loads'!C$870</f>
        <v>148.27596263473595</v>
      </c>
      <c r="O99" s="208">
        <f>'[18]DISCOM Sales incl Addl Loads'!R870</f>
        <v>1394.0737345508498</v>
      </c>
      <c r="P99" s="215">
        <f xml:space="preserve"> '[19]DISCOM Sales incl Addl Loads'!D$870</f>
        <v>728.03890937157212</v>
      </c>
      <c r="Q99" s="215">
        <f xml:space="preserve"> '[19]DISCOM Sales incl Addl Loads'!E$870</f>
        <v>0</v>
      </c>
      <c r="R99" s="296">
        <f xml:space="preserve"> '[19]DISCOM Sales incl Addl Loads'!C$963</f>
        <v>159.02059760826756</v>
      </c>
      <c r="S99" s="208">
        <f>'[18]DISCOM Sales incl Addl Loads'!R963</f>
        <v>1455.538865462232</v>
      </c>
      <c r="T99" s="212">
        <f xml:space="preserve"> '[19]DISCOM Sales incl Addl Loads'!D$963</f>
        <v>822.55126074574241</v>
      </c>
      <c r="U99" s="212">
        <f xml:space="preserve"> '[19]DISCOM Sales incl Addl Loads'!E$963</f>
        <v>0</v>
      </c>
      <c r="V99" s="296">
        <f xml:space="preserve"> '[19]DISCOM Sales incl Addl Loads'!C$1056</f>
        <v>170.54382931901159</v>
      </c>
      <c r="W99" s="208">
        <f>'[18]DISCOM Sales incl Addl Loads'!R1056</f>
        <v>1519.7140125114418</v>
      </c>
      <c r="X99" s="212">
        <f xml:space="preserve"> '[19]DISCOM Sales incl Addl Loads'!D$1056</f>
        <v>929.33299009860491</v>
      </c>
      <c r="Y99" s="192">
        <f xml:space="preserve"> '[19]DISCOM Sales incl Addl Loads'!E$1056</f>
        <v>0</v>
      </c>
      <c r="Z99" s="188"/>
      <c r="AA99" s="188"/>
      <c r="AB99" s="188"/>
      <c r="AC99" s="188"/>
    </row>
    <row r="100" spans="1:29">
      <c r="A100" s="256" t="s">
        <v>17</v>
      </c>
      <c r="B100" s="330">
        <f>SUM(B101,B115,B116,B121,B126:B130)</f>
        <v>0</v>
      </c>
      <c r="C100" s="206">
        <f t="shared" ref="C100:Y100" si="175">SUM(C101,C115,C116,C121,C126:C130)</f>
        <v>0</v>
      </c>
      <c r="D100" s="206">
        <f t="shared" si="175"/>
        <v>0</v>
      </c>
      <c r="E100" s="206">
        <f t="shared" si="175"/>
        <v>0</v>
      </c>
      <c r="F100" s="330">
        <f t="shared" si="175"/>
        <v>132</v>
      </c>
      <c r="G100" s="206">
        <f t="shared" si="175"/>
        <v>852.37025901400227</v>
      </c>
      <c r="H100" s="206">
        <f t="shared" si="175"/>
        <v>231.44865000000001</v>
      </c>
      <c r="I100" s="206">
        <f t="shared" si="175"/>
        <v>0</v>
      </c>
      <c r="J100" s="330">
        <f t="shared" si="175"/>
        <v>132</v>
      </c>
      <c r="K100" s="206">
        <f t="shared" si="175"/>
        <v>867.71348632871548</v>
      </c>
      <c r="L100" s="206">
        <f t="shared" si="175"/>
        <v>231.44865000000001</v>
      </c>
      <c r="M100" s="206">
        <f t="shared" si="175"/>
        <v>0</v>
      </c>
      <c r="N100" s="330">
        <f t="shared" si="175"/>
        <v>132</v>
      </c>
      <c r="O100" s="206">
        <f t="shared" si="175"/>
        <v>883.48568622506866</v>
      </c>
      <c r="P100" s="206">
        <f t="shared" si="175"/>
        <v>231.44865000000001</v>
      </c>
      <c r="Q100" s="206">
        <f t="shared" si="175"/>
        <v>0</v>
      </c>
      <c r="R100" s="330">
        <f t="shared" si="175"/>
        <v>132</v>
      </c>
      <c r="S100" s="206">
        <f t="shared" si="175"/>
        <v>899.70120951903516</v>
      </c>
      <c r="T100" s="206">
        <f t="shared" si="175"/>
        <v>231.44865000000001</v>
      </c>
      <c r="U100" s="206">
        <f t="shared" si="175"/>
        <v>0</v>
      </c>
      <c r="V100" s="330">
        <f t="shared" si="175"/>
        <v>132</v>
      </c>
      <c r="W100" s="206">
        <f t="shared" si="175"/>
        <v>916.37497249661101</v>
      </c>
      <c r="X100" s="206">
        <f t="shared" si="175"/>
        <v>231.44865000000001</v>
      </c>
      <c r="Y100" s="203">
        <f t="shared" si="175"/>
        <v>0</v>
      </c>
    </row>
    <row r="101" spans="1:29" s="131" customFormat="1" ht="13">
      <c r="A101" s="243" t="s">
        <v>171</v>
      </c>
      <c r="B101" s="335"/>
      <c r="C101" s="270"/>
      <c r="D101" s="270"/>
      <c r="E101" s="274"/>
      <c r="F101" s="343">
        <f>'[18]DISCOM Sales incl Addl Loads'!C693</f>
        <v>46</v>
      </c>
      <c r="G101" s="244">
        <f>'[18]DISCOM Sales incl Addl Loads'!R693</f>
        <v>400.28784544184208</v>
      </c>
      <c r="H101" s="244">
        <f>'[18]DISCOM Sales incl Addl Loads'!D693</f>
        <v>61.746000000000002</v>
      </c>
      <c r="I101" s="244">
        <f>'[18]DISCOM Sales incl Addl Loads'!E693</f>
        <v>0</v>
      </c>
      <c r="J101" s="343">
        <f>'[18]DISCOM Sales incl Addl Loads'!$C786</f>
        <v>46</v>
      </c>
      <c r="K101" s="244">
        <f>'[18]DISCOM Sales incl Addl Loads'!R786</f>
        <v>406.0519553561187</v>
      </c>
      <c r="L101" s="244">
        <f>'[18]DISCOM Sales incl Addl Loads'!D786</f>
        <v>61.746000000000002</v>
      </c>
      <c r="M101" s="244">
        <f>'[18]DISCOM Sales incl Addl Loads'!E786</f>
        <v>0</v>
      </c>
      <c r="N101" s="343">
        <f>'[18]DISCOM Sales incl Addl Loads'!C879</f>
        <v>46</v>
      </c>
      <c r="O101" s="244">
        <f>'[18]DISCOM Sales incl Addl Loads'!R879</f>
        <v>412.03572409740059</v>
      </c>
      <c r="P101" s="244">
        <f>'[18]DISCOM Sales incl Addl Loads'!D879</f>
        <v>61.746000000000002</v>
      </c>
      <c r="Q101" s="244">
        <f>'[18]DISCOM Sales incl Addl Loads'!E879</f>
        <v>0</v>
      </c>
      <c r="R101" s="343">
        <f>'[18]DISCOM Sales incl Addl Loads'!C972</f>
        <v>46</v>
      </c>
      <c r="S101" s="244">
        <f>'[18]DISCOM Sales incl Addl Loads'!R972</f>
        <v>418.24875375456708</v>
      </c>
      <c r="T101" s="244">
        <f>'[18]DISCOM Sales incl Addl Loads'!D972</f>
        <v>61.746000000000002</v>
      </c>
      <c r="U101" s="244">
        <f>'[18]DISCOM Sales incl Addl Loads'!E972</f>
        <v>0</v>
      </c>
      <c r="V101" s="343">
        <f>'[18]DISCOM Sales incl Addl Loads'!C1065</f>
        <v>46</v>
      </c>
      <c r="W101" s="244">
        <f>'[18]DISCOM Sales incl Addl Loads'!R1065</f>
        <v>424.70109870091477</v>
      </c>
      <c r="X101" s="244">
        <f>'[18]DISCOM Sales incl Addl Loads'!D1065</f>
        <v>61.746000000000002</v>
      </c>
      <c r="Y101" s="245">
        <f>'[18]DISCOM Sales incl Addl Loads'!E1065</f>
        <v>0</v>
      </c>
      <c r="Z101" s="134">
        <v>0.37313432835820898</v>
      </c>
      <c r="AA101" s="134">
        <v>0.29546412748834716</v>
      </c>
      <c r="AB101" s="134">
        <v>0.30571319421636234</v>
      </c>
      <c r="AC101" s="134"/>
    </row>
    <row r="102" spans="1:29" s="193" customFormat="1">
      <c r="A102" s="191" t="s">
        <v>160</v>
      </c>
      <c r="B102" s="296">
        <f>B$101*$Z102</f>
        <v>0</v>
      </c>
      <c r="C102" s="212">
        <f>C$101*$AB102</f>
        <v>0</v>
      </c>
      <c r="D102" s="212">
        <f>D$101*$AC102</f>
        <v>0</v>
      </c>
      <c r="E102" s="212">
        <f>E$101*AC102</f>
        <v>0</v>
      </c>
      <c r="F102" s="296">
        <f>F$101*$Z102</f>
        <v>46</v>
      </c>
      <c r="G102" s="212">
        <f>G$101*$AA102</f>
        <v>400.28784544184208</v>
      </c>
      <c r="H102" s="212">
        <f>H$101*$AB102</f>
        <v>61.746000000000002</v>
      </c>
      <c r="I102" s="212">
        <f>I$101*$AC102</f>
        <v>0</v>
      </c>
      <c r="J102" s="296">
        <f>J$101*$Z102</f>
        <v>46</v>
      </c>
      <c r="K102" s="212">
        <f>K$101*$AA102</f>
        <v>406.0519553561187</v>
      </c>
      <c r="L102" s="212">
        <f>L$101*$AB102</f>
        <v>61.746000000000002</v>
      </c>
      <c r="M102" s="212">
        <f>M$101*$AC102</f>
        <v>0</v>
      </c>
      <c r="N102" s="296">
        <f>N$101*$Z102</f>
        <v>46</v>
      </c>
      <c r="O102" s="212">
        <f>O$101*$AA102</f>
        <v>412.03572409740059</v>
      </c>
      <c r="P102" s="212">
        <f>P$101*$AB102</f>
        <v>61.746000000000002</v>
      </c>
      <c r="Q102" s="212">
        <f>Q$101*$AC102</f>
        <v>0</v>
      </c>
      <c r="R102" s="296">
        <f>R$101*$Z102</f>
        <v>46</v>
      </c>
      <c r="S102" s="212">
        <f>S$101*$AA102</f>
        <v>418.24875375456708</v>
      </c>
      <c r="T102" s="212">
        <f>T$101*$AB102</f>
        <v>61.746000000000002</v>
      </c>
      <c r="U102" s="212">
        <f>U$101*$AC102</f>
        <v>0</v>
      </c>
      <c r="V102" s="296">
        <f>V$101*$Z102</f>
        <v>46</v>
      </c>
      <c r="W102" s="212">
        <f>W$101*$AA102</f>
        <v>424.70109870091477</v>
      </c>
      <c r="X102" s="212">
        <f>X$101*$AB102</f>
        <v>61.746000000000002</v>
      </c>
      <c r="Y102" s="192">
        <f>Y$101*$AC102</f>
        <v>0</v>
      </c>
      <c r="Z102" s="200">
        <v>1</v>
      </c>
      <c r="AA102" s="200">
        <v>1</v>
      </c>
      <c r="AB102" s="200">
        <v>1</v>
      </c>
      <c r="AC102" s="200"/>
    </row>
    <row r="103" spans="1:29" s="193" customFormat="1">
      <c r="A103" s="194" t="s">
        <v>161</v>
      </c>
      <c r="B103" s="297">
        <f>B$102*$Z103</f>
        <v>0</v>
      </c>
      <c r="C103" s="205">
        <f t="shared" ref="C103:C109" si="176">C$102*$AB103</f>
        <v>0</v>
      </c>
      <c r="D103" s="205">
        <f t="shared" ref="D103:D109" si="177">D$102*$AC103</f>
        <v>0</v>
      </c>
      <c r="E103" s="205">
        <f>IFERROR(E$102*AC103,0)</f>
        <v>0</v>
      </c>
      <c r="F103" s="297">
        <f>F$102*$Z103</f>
        <v>46</v>
      </c>
      <c r="G103" s="205">
        <f t="shared" ref="G103:G109" si="178">G$102*$AA103</f>
        <v>67.469661403986549</v>
      </c>
      <c r="H103" s="205">
        <f>H$102*$AB103</f>
        <v>61.746000000000002</v>
      </c>
      <c r="I103" s="205">
        <f>IFERROR(I$102*$AC103,0)</f>
        <v>0</v>
      </c>
      <c r="J103" s="297">
        <f>J$102*$Z103</f>
        <v>46</v>
      </c>
      <c r="K103" s="205">
        <f t="shared" ref="K103:K109" si="179">K$102*$AA103</f>
        <v>68.441218618726182</v>
      </c>
      <c r="L103" s="205">
        <f>L$102*$AB103</f>
        <v>61.746000000000002</v>
      </c>
      <c r="M103" s="205">
        <f>IFERROR(M$102*$AC103,0)</f>
        <v>0</v>
      </c>
      <c r="N103" s="297">
        <f>N$102*$Z103</f>
        <v>46</v>
      </c>
      <c r="O103" s="205">
        <f t="shared" ref="O103:O109" si="180">O$102*$AA103</f>
        <v>69.449799957108851</v>
      </c>
      <c r="P103" s="205">
        <f>P$102*$AB103</f>
        <v>61.746000000000002</v>
      </c>
      <c r="Q103" s="205">
        <f>IFERROR(Q$102*$AC103,0)</f>
        <v>0</v>
      </c>
      <c r="R103" s="297">
        <f>R$102*$Z103</f>
        <v>46</v>
      </c>
      <c r="S103" s="205">
        <f t="shared" ref="S103:S109" si="181">S$102*$AA103</f>
        <v>70.497023878682683</v>
      </c>
      <c r="T103" s="205">
        <f>T$102*$AB103</f>
        <v>61.746000000000002</v>
      </c>
      <c r="U103" s="205">
        <f>IFERROR(U$102*$AC103,0)</f>
        <v>0</v>
      </c>
      <c r="V103" s="297">
        <f>V$102*$Z103</f>
        <v>46</v>
      </c>
      <c r="W103" s="205">
        <f t="shared" ref="W103:W109" si="182">W$102*$AA103</f>
        <v>71.584585076828162</v>
      </c>
      <c r="X103" s="205">
        <f>X$102*$AB103</f>
        <v>61.746000000000002</v>
      </c>
      <c r="Y103" s="195">
        <f>IFERROR(Y$102*$AC103,0)</f>
        <v>0</v>
      </c>
      <c r="Z103" s="200">
        <v>1</v>
      </c>
      <c r="AA103" s="200">
        <v>0.16855286057839902</v>
      </c>
      <c r="AB103" s="200">
        <v>1</v>
      </c>
      <c r="AC103" s="200"/>
    </row>
    <row r="104" spans="1:29" s="193" customFormat="1">
      <c r="A104" s="194" t="s">
        <v>163</v>
      </c>
      <c r="B104" s="297">
        <f t="shared" ref="B104:B109" si="183">B$102*$Z104</f>
        <v>0</v>
      </c>
      <c r="C104" s="205">
        <f t="shared" si="176"/>
        <v>0</v>
      </c>
      <c r="D104" s="205">
        <f t="shared" si="177"/>
        <v>0</v>
      </c>
      <c r="E104" s="205">
        <f t="shared" ref="E104:E109" si="184">IFERROR(E$102*AC104,0)</f>
        <v>0</v>
      </c>
      <c r="F104" s="297">
        <f t="shared" ref="F104:F109" si="185">F$102*$Z104</f>
        <v>0</v>
      </c>
      <c r="G104" s="205">
        <f t="shared" si="178"/>
        <v>0</v>
      </c>
      <c r="H104" s="205">
        <f t="shared" ref="H104:H109" si="186">H$102*$AB104</f>
        <v>0</v>
      </c>
      <c r="I104" s="205">
        <f t="shared" ref="I104:I109" si="187">IFERROR(I$102*$AC104,0)</f>
        <v>0</v>
      </c>
      <c r="J104" s="297">
        <f t="shared" ref="J104:J109" si="188">J$102*$Z104</f>
        <v>0</v>
      </c>
      <c r="K104" s="205">
        <f t="shared" si="179"/>
        <v>0</v>
      </c>
      <c r="L104" s="205">
        <f t="shared" ref="L104:L109" si="189">L$102*$AB104</f>
        <v>0</v>
      </c>
      <c r="M104" s="205">
        <f t="shared" ref="M104:M109" si="190">IFERROR(M$102*$AC104,0)</f>
        <v>0</v>
      </c>
      <c r="N104" s="297">
        <f t="shared" ref="N104:N109" si="191">N$102*$Z104</f>
        <v>0</v>
      </c>
      <c r="O104" s="205">
        <f t="shared" si="180"/>
        <v>0</v>
      </c>
      <c r="P104" s="205">
        <f t="shared" ref="P104:P109" si="192">P$102*$AB104</f>
        <v>0</v>
      </c>
      <c r="Q104" s="205">
        <f t="shared" ref="Q104:Q109" si="193">IFERROR(Q$102*$AC104,0)</f>
        <v>0</v>
      </c>
      <c r="R104" s="297">
        <f t="shared" ref="R104:R109" si="194">R$102*$Z104</f>
        <v>0</v>
      </c>
      <c r="S104" s="205">
        <f t="shared" si="181"/>
        <v>0</v>
      </c>
      <c r="T104" s="205">
        <f t="shared" ref="T104:T109" si="195">T$102*$AB104</f>
        <v>0</v>
      </c>
      <c r="U104" s="205">
        <f t="shared" ref="U104:U109" si="196">IFERROR(U$102*$AC104,0)</f>
        <v>0</v>
      </c>
      <c r="V104" s="297">
        <f t="shared" ref="V104:V109" si="197">V$102*$Z104</f>
        <v>0</v>
      </c>
      <c r="W104" s="205">
        <f t="shared" si="182"/>
        <v>0</v>
      </c>
      <c r="X104" s="205">
        <f t="shared" ref="X104:X109" si="198">X$102*$AB104</f>
        <v>0</v>
      </c>
      <c r="Y104" s="195">
        <f t="shared" ref="Y104:Y109" si="199">IFERROR(Y$102*$AC104,0)</f>
        <v>0</v>
      </c>
      <c r="Z104" s="200">
        <v>0</v>
      </c>
      <c r="AA104" s="200">
        <v>0</v>
      </c>
      <c r="AB104" s="200">
        <v>0</v>
      </c>
      <c r="AC104" s="200"/>
    </row>
    <row r="105" spans="1:29" s="193" customFormat="1">
      <c r="A105" s="194" t="s">
        <v>164</v>
      </c>
      <c r="B105" s="297">
        <f t="shared" si="183"/>
        <v>0</v>
      </c>
      <c r="C105" s="205">
        <f t="shared" si="176"/>
        <v>0</v>
      </c>
      <c r="D105" s="205">
        <f t="shared" si="177"/>
        <v>0</v>
      </c>
      <c r="E105" s="205">
        <f t="shared" si="184"/>
        <v>0</v>
      </c>
      <c r="F105" s="297">
        <f t="shared" si="185"/>
        <v>0</v>
      </c>
      <c r="G105" s="205">
        <f t="shared" si="178"/>
        <v>0</v>
      </c>
      <c r="H105" s="205">
        <f t="shared" si="186"/>
        <v>0</v>
      </c>
      <c r="I105" s="205">
        <f t="shared" si="187"/>
        <v>0</v>
      </c>
      <c r="J105" s="297">
        <f t="shared" si="188"/>
        <v>0</v>
      </c>
      <c r="K105" s="205">
        <f t="shared" si="179"/>
        <v>0</v>
      </c>
      <c r="L105" s="205">
        <f t="shared" si="189"/>
        <v>0</v>
      </c>
      <c r="M105" s="205">
        <f t="shared" si="190"/>
        <v>0</v>
      </c>
      <c r="N105" s="297">
        <f t="shared" si="191"/>
        <v>0</v>
      </c>
      <c r="O105" s="205">
        <f t="shared" si="180"/>
        <v>0</v>
      </c>
      <c r="P105" s="205">
        <f t="shared" si="192"/>
        <v>0</v>
      </c>
      <c r="Q105" s="205">
        <f t="shared" si="193"/>
        <v>0</v>
      </c>
      <c r="R105" s="297">
        <f t="shared" si="194"/>
        <v>0</v>
      </c>
      <c r="S105" s="205">
        <f t="shared" si="181"/>
        <v>0</v>
      </c>
      <c r="T105" s="205">
        <f t="shared" si="195"/>
        <v>0</v>
      </c>
      <c r="U105" s="205">
        <f t="shared" si="196"/>
        <v>0</v>
      </c>
      <c r="V105" s="297">
        <f t="shared" si="197"/>
        <v>0</v>
      </c>
      <c r="W105" s="205">
        <f t="shared" si="182"/>
        <v>0</v>
      </c>
      <c r="X105" s="205">
        <f t="shared" si="198"/>
        <v>0</v>
      </c>
      <c r="Y105" s="195">
        <f t="shared" si="199"/>
        <v>0</v>
      </c>
      <c r="Z105" s="200">
        <v>0</v>
      </c>
      <c r="AA105" s="200">
        <v>0</v>
      </c>
      <c r="AB105" s="200">
        <v>0</v>
      </c>
      <c r="AC105" s="200"/>
    </row>
    <row r="106" spans="1:29" s="193" customFormat="1">
      <c r="A106" s="194" t="s">
        <v>165</v>
      </c>
      <c r="B106" s="297">
        <f t="shared" si="183"/>
        <v>0</v>
      </c>
      <c r="C106" s="205">
        <f t="shared" si="176"/>
        <v>0</v>
      </c>
      <c r="D106" s="205">
        <f t="shared" si="177"/>
        <v>0</v>
      </c>
      <c r="E106" s="205">
        <f t="shared" si="184"/>
        <v>0</v>
      </c>
      <c r="F106" s="297">
        <f t="shared" si="185"/>
        <v>0</v>
      </c>
      <c r="G106" s="205">
        <f t="shared" si="178"/>
        <v>0</v>
      </c>
      <c r="H106" s="205">
        <f t="shared" si="186"/>
        <v>0</v>
      </c>
      <c r="I106" s="205">
        <f t="shared" si="187"/>
        <v>0</v>
      </c>
      <c r="J106" s="297">
        <f t="shared" si="188"/>
        <v>0</v>
      </c>
      <c r="K106" s="205">
        <f t="shared" si="179"/>
        <v>0</v>
      </c>
      <c r="L106" s="205">
        <f t="shared" si="189"/>
        <v>0</v>
      </c>
      <c r="M106" s="205">
        <f t="shared" si="190"/>
        <v>0</v>
      </c>
      <c r="N106" s="297">
        <f t="shared" si="191"/>
        <v>0</v>
      </c>
      <c r="O106" s="205">
        <f t="shared" si="180"/>
        <v>0</v>
      </c>
      <c r="P106" s="205">
        <f t="shared" si="192"/>
        <v>0</v>
      </c>
      <c r="Q106" s="205">
        <f t="shared" si="193"/>
        <v>0</v>
      </c>
      <c r="R106" s="297">
        <f t="shared" si="194"/>
        <v>0</v>
      </c>
      <c r="S106" s="205">
        <f t="shared" si="181"/>
        <v>0</v>
      </c>
      <c r="T106" s="205">
        <f t="shared" si="195"/>
        <v>0</v>
      </c>
      <c r="U106" s="205">
        <f t="shared" si="196"/>
        <v>0</v>
      </c>
      <c r="V106" s="297">
        <f t="shared" si="197"/>
        <v>0</v>
      </c>
      <c r="W106" s="205">
        <f t="shared" si="182"/>
        <v>0</v>
      </c>
      <c r="X106" s="205">
        <f t="shared" si="198"/>
        <v>0</v>
      </c>
      <c r="Y106" s="195">
        <f t="shared" si="199"/>
        <v>0</v>
      </c>
      <c r="Z106" s="200">
        <v>0</v>
      </c>
      <c r="AA106" s="200">
        <v>0</v>
      </c>
      <c r="AB106" s="200">
        <v>0</v>
      </c>
      <c r="AC106" s="200"/>
    </row>
    <row r="107" spans="1:29" s="193" customFormat="1">
      <c r="A107" s="196" t="s">
        <v>153</v>
      </c>
      <c r="B107" s="297">
        <f t="shared" si="183"/>
        <v>0</v>
      </c>
      <c r="C107" s="205">
        <f t="shared" si="176"/>
        <v>0</v>
      </c>
      <c r="D107" s="205">
        <f t="shared" si="177"/>
        <v>0</v>
      </c>
      <c r="E107" s="205">
        <f t="shared" si="184"/>
        <v>0</v>
      </c>
      <c r="F107" s="297">
        <f t="shared" si="185"/>
        <v>0</v>
      </c>
      <c r="G107" s="205">
        <f t="shared" si="178"/>
        <v>90.769652878570668</v>
      </c>
      <c r="H107" s="205">
        <f t="shared" si="186"/>
        <v>0</v>
      </c>
      <c r="I107" s="205">
        <f t="shared" si="187"/>
        <v>0</v>
      </c>
      <c r="J107" s="297">
        <f t="shared" si="188"/>
        <v>0</v>
      </c>
      <c r="K107" s="205">
        <f t="shared" si="179"/>
        <v>92.076727929763635</v>
      </c>
      <c r="L107" s="205">
        <f t="shared" si="189"/>
        <v>0</v>
      </c>
      <c r="M107" s="205">
        <f t="shared" si="190"/>
        <v>0</v>
      </c>
      <c r="N107" s="297">
        <f t="shared" si="191"/>
        <v>0</v>
      </c>
      <c r="O107" s="205">
        <f t="shared" si="180"/>
        <v>93.433613025668222</v>
      </c>
      <c r="P107" s="205">
        <f t="shared" si="192"/>
        <v>0</v>
      </c>
      <c r="Q107" s="205">
        <f t="shared" si="193"/>
        <v>0</v>
      </c>
      <c r="R107" s="297">
        <f t="shared" si="194"/>
        <v>0</v>
      </c>
      <c r="S107" s="205">
        <f t="shared" si="181"/>
        <v>94.842485545099265</v>
      </c>
      <c r="T107" s="205">
        <f t="shared" si="195"/>
        <v>0</v>
      </c>
      <c r="U107" s="205">
        <f t="shared" si="196"/>
        <v>0</v>
      </c>
      <c r="V107" s="297">
        <f t="shared" si="197"/>
        <v>0</v>
      </c>
      <c r="W107" s="205">
        <f t="shared" si="182"/>
        <v>96.305625427316528</v>
      </c>
      <c r="X107" s="205">
        <f t="shared" si="198"/>
        <v>0</v>
      </c>
      <c r="Y107" s="195">
        <f t="shared" si="199"/>
        <v>0</v>
      </c>
      <c r="Z107" s="200">
        <v>0</v>
      </c>
      <c r="AA107" s="200">
        <v>0.22676095193042431</v>
      </c>
      <c r="AB107" s="200">
        <v>0</v>
      </c>
      <c r="AC107" s="200"/>
    </row>
    <row r="108" spans="1:29" s="193" customFormat="1">
      <c r="A108" s="196" t="s">
        <v>154</v>
      </c>
      <c r="B108" s="297">
        <f t="shared" si="183"/>
        <v>0</v>
      </c>
      <c r="C108" s="205">
        <f t="shared" si="176"/>
        <v>0</v>
      </c>
      <c r="D108" s="205">
        <f t="shared" si="177"/>
        <v>0</v>
      </c>
      <c r="E108" s="205">
        <f t="shared" si="184"/>
        <v>0</v>
      </c>
      <c r="F108" s="297">
        <f t="shared" si="185"/>
        <v>0</v>
      </c>
      <c r="G108" s="205">
        <f t="shared" si="178"/>
        <v>69.974311537501833</v>
      </c>
      <c r="H108" s="205">
        <f t="shared" si="186"/>
        <v>0</v>
      </c>
      <c r="I108" s="205">
        <f t="shared" si="187"/>
        <v>0</v>
      </c>
      <c r="J108" s="297">
        <f t="shared" si="188"/>
        <v>0</v>
      </c>
      <c r="K108" s="205">
        <f t="shared" si="179"/>
        <v>70.981935494788829</v>
      </c>
      <c r="L108" s="205">
        <f t="shared" si="189"/>
        <v>0</v>
      </c>
      <c r="M108" s="205">
        <f t="shared" si="190"/>
        <v>0</v>
      </c>
      <c r="N108" s="297">
        <f t="shared" si="191"/>
        <v>0</v>
      </c>
      <c r="O108" s="205">
        <f t="shared" si="180"/>
        <v>72.027958007934714</v>
      </c>
      <c r="P108" s="205">
        <f t="shared" si="192"/>
        <v>0</v>
      </c>
      <c r="Q108" s="205">
        <f t="shared" si="193"/>
        <v>0</v>
      </c>
      <c r="R108" s="297">
        <f t="shared" si="194"/>
        <v>0</v>
      </c>
      <c r="S108" s="205">
        <f t="shared" si="181"/>
        <v>73.11405761793516</v>
      </c>
      <c r="T108" s="205">
        <f t="shared" si="195"/>
        <v>0</v>
      </c>
      <c r="U108" s="205">
        <f t="shared" si="196"/>
        <v>0</v>
      </c>
      <c r="V108" s="297">
        <f t="shared" si="197"/>
        <v>0</v>
      </c>
      <c r="W108" s="205">
        <f t="shared" si="182"/>
        <v>74.241991929617271</v>
      </c>
      <c r="X108" s="205">
        <f t="shared" si="198"/>
        <v>0</v>
      </c>
      <c r="Y108" s="195">
        <f t="shared" si="199"/>
        <v>0</v>
      </c>
      <c r="Z108" s="200">
        <v>0</v>
      </c>
      <c r="AA108" s="200">
        <v>0.17480998320162189</v>
      </c>
      <c r="AB108" s="200">
        <v>0</v>
      </c>
      <c r="AC108" s="200"/>
    </row>
    <row r="109" spans="1:29" s="193" customFormat="1">
      <c r="A109" s="196" t="s">
        <v>155</v>
      </c>
      <c r="B109" s="297">
        <f t="shared" si="183"/>
        <v>0</v>
      </c>
      <c r="C109" s="205">
        <f t="shared" si="176"/>
        <v>0</v>
      </c>
      <c r="D109" s="205">
        <f t="shared" si="177"/>
        <v>0</v>
      </c>
      <c r="E109" s="205">
        <f t="shared" si="184"/>
        <v>0</v>
      </c>
      <c r="F109" s="297">
        <f t="shared" si="185"/>
        <v>0</v>
      </c>
      <c r="G109" s="205">
        <f t="shared" si="178"/>
        <v>172.07421962178307</v>
      </c>
      <c r="H109" s="205">
        <f t="shared" si="186"/>
        <v>0</v>
      </c>
      <c r="I109" s="205">
        <f t="shared" si="187"/>
        <v>0</v>
      </c>
      <c r="J109" s="297">
        <f t="shared" si="188"/>
        <v>0</v>
      </c>
      <c r="K109" s="205">
        <f t="shared" si="179"/>
        <v>174.55207331284009</v>
      </c>
      <c r="L109" s="205">
        <f t="shared" si="189"/>
        <v>0</v>
      </c>
      <c r="M109" s="205">
        <f t="shared" si="190"/>
        <v>0</v>
      </c>
      <c r="N109" s="297">
        <f t="shared" si="191"/>
        <v>0</v>
      </c>
      <c r="O109" s="205">
        <f t="shared" si="180"/>
        <v>177.12435310668883</v>
      </c>
      <c r="P109" s="205">
        <f t="shared" si="192"/>
        <v>0</v>
      </c>
      <c r="Q109" s="205">
        <f t="shared" si="193"/>
        <v>0</v>
      </c>
      <c r="R109" s="297">
        <f t="shared" si="194"/>
        <v>0</v>
      </c>
      <c r="S109" s="205">
        <f t="shared" si="181"/>
        <v>179.79518671285001</v>
      </c>
      <c r="T109" s="205">
        <f t="shared" si="195"/>
        <v>0</v>
      </c>
      <c r="U109" s="205">
        <f t="shared" si="196"/>
        <v>0</v>
      </c>
      <c r="V109" s="297">
        <f t="shared" si="197"/>
        <v>0</v>
      </c>
      <c r="W109" s="205">
        <f t="shared" si="182"/>
        <v>182.56889626715284</v>
      </c>
      <c r="X109" s="205">
        <f t="shared" si="198"/>
        <v>0</v>
      </c>
      <c r="Y109" s="195">
        <f t="shared" si="199"/>
        <v>0</v>
      </c>
      <c r="Z109" s="200">
        <v>0</v>
      </c>
      <c r="AA109" s="200">
        <v>0.42987620428955486</v>
      </c>
      <c r="AB109" s="200">
        <v>0</v>
      </c>
      <c r="AC109" s="200"/>
    </row>
    <row r="110" spans="1:29" s="193" customFormat="1">
      <c r="A110" s="197" t="s">
        <v>166</v>
      </c>
      <c r="B110" s="296">
        <f>B$101*$Z110</f>
        <v>0</v>
      </c>
      <c r="C110" s="212">
        <f>C$101*$AB110</f>
        <v>0</v>
      </c>
      <c r="D110" s="212">
        <f>D$101*$AC110</f>
        <v>0</v>
      </c>
      <c r="E110" s="212">
        <f>E$101*AC110</f>
        <v>0</v>
      </c>
      <c r="F110" s="296">
        <f>F$101*$Z110</f>
        <v>0</v>
      </c>
      <c r="G110" s="212">
        <f>G$101*$AA110</f>
        <v>0</v>
      </c>
      <c r="H110" s="212">
        <f>H$101*$AB110</f>
        <v>0</v>
      </c>
      <c r="I110" s="212">
        <f>I$101*$AC110</f>
        <v>0</v>
      </c>
      <c r="J110" s="296">
        <f>J$101*$Z110</f>
        <v>0</v>
      </c>
      <c r="K110" s="212">
        <f>K$101*$AA110</f>
        <v>0</v>
      </c>
      <c r="L110" s="212">
        <f>L$101*$AB110</f>
        <v>0</v>
      </c>
      <c r="M110" s="212">
        <f>M$101*$AC110</f>
        <v>0</v>
      </c>
      <c r="N110" s="296">
        <f>N$101*$Z110</f>
        <v>0</v>
      </c>
      <c r="O110" s="212">
        <f>O$101*$AA110</f>
        <v>0</v>
      </c>
      <c r="P110" s="212">
        <f>P$101*$AB110</f>
        <v>0</v>
      </c>
      <c r="Q110" s="212">
        <f>Q$101*$AC110</f>
        <v>0</v>
      </c>
      <c r="R110" s="296">
        <f>R$101*$Z110</f>
        <v>0</v>
      </c>
      <c r="S110" s="212">
        <f>S$101*$AA110</f>
        <v>0</v>
      </c>
      <c r="T110" s="212">
        <f>T$101*$AB110</f>
        <v>0</v>
      </c>
      <c r="U110" s="212">
        <f>U$101*$AC110</f>
        <v>0</v>
      </c>
      <c r="V110" s="296">
        <f>V$102*$Z110</f>
        <v>0</v>
      </c>
      <c r="W110" s="212">
        <f>W$101*$AA110</f>
        <v>0</v>
      </c>
      <c r="X110" s="212">
        <f>X$101*$AB110</f>
        <v>0</v>
      </c>
      <c r="Y110" s="192">
        <f>Y$101*$AC110</f>
        <v>0</v>
      </c>
      <c r="Z110" s="200"/>
      <c r="AA110" s="200">
        <v>0</v>
      </c>
      <c r="AB110" s="200"/>
      <c r="AC110" s="200"/>
    </row>
    <row r="111" spans="1:29" s="193" customFormat="1">
      <c r="A111" s="194" t="s">
        <v>167</v>
      </c>
      <c r="B111" s="297">
        <f>B$110*$Z111</f>
        <v>0</v>
      </c>
      <c r="C111" s="205">
        <f>C$110*$AB110</f>
        <v>0</v>
      </c>
      <c r="D111" s="205">
        <f>D$110*$AC110</f>
        <v>0</v>
      </c>
      <c r="E111" s="205">
        <f>IFERROR(E$110*AC111,0)</f>
        <v>0</v>
      </c>
      <c r="F111" s="297">
        <f>F$110*$Z111</f>
        <v>0</v>
      </c>
      <c r="G111" s="205">
        <f>G$110*$AA110</f>
        <v>0</v>
      </c>
      <c r="H111" s="205">
        <f>H$110*$AB110</f>
        <v>0</v>
      </c>
      <c r="I111" s="205">
        <f>IFERROR(I$110*$AC111,0)</f>
        <v>0</v>
      </c>
      <c r="J111" s="297">
        <f>J$110*$Z111</f>
        <v>0</v>
      </c>
      <c r="K111" s="205">
        <f>K$110*$AA110</f>
        <v>0</v>
      </c>
      <c r="L111" s="205">
        <f>L$110*$AB110</f>
        <v>0</v>
      </c>
      <c r="M111" s="205">
        <f>IFERROR(M$110*$AC111,0)</f>
        <v>0</v>
      </c>
      <c r="N111" s="297">
        <f>N$110*$Z111</f>
        <v>0</v>
      </c>
      <c r="O111" s="205">
        <f>O$110*$AA110</f>
        <v>0</v>
      </c>
      <c r="P111" s="205">
        <f>P$110*$AB110</f>
        <v>0</v>
      </c>
      <c r="Q111" s="205">
        <f>IFERROR(Q$110*$AC111,0)</f>
        <v>0</v>
      </c>
      <c r="R111" s="297">
        <f>R$110*$Z111</f>
        <v>0</v>
      </c>
      <c r="S111" s="205">
        <f>S$110*$AA110</f>
        <v>0</v>
      </c>
      <c r="T111" s="205">
        <f>T$110*$AB110</f>
        <v>0</v>
      </c>
      <c r="U111" s="205">
        <f>IFERROR(U$110*$AC111,0)</f>
        <v>0</v>
      </c>
      <c r="V111" s="297">
        <f>V$110*$Z111</f>
        <v>0</v>
      </c>
      <c r="W111" s="205">
        <f>W$110*$AA110</f>
        <v>0</v>
      </c>
      <c r="X111" s="205">
        <f>X$110*$AB110</f>
        <v>0</v>
      </c>
      <c r="Y111" s="195">
        <f>IFERROR(Y$110*$AC111,0)</f>
        <v>0</v>
      </c>
      <c r="Z111" s="200">
        <v>0</v>
      </c>
      <c r="AA111" s="200">
        <v>0</v>
      </c>
      <c r="AB111" s="200">
        <v>0</v>
      </c>
      <c r="AC111" s="200"/>
    </row>
    <row r="112" spans="1:29" s="193" customFormat="1">
      <c r="A112" s="194" t="s">
        <v>168</v>
      </c>
      <c r="B112" s="297">
        <f t="shared" ref="B112:B114" si="200">B$110*$Z112</f>
        <v>0</v>
      </c>
      <c r="C112" s="205">
        <f>C$110*$AB111</f>
        <v>0</v>
      </c>
      <c r="D112" s="205">
        <f>D$110*$AC111</f>
        <v>0</v>
      </c>
      <c r="E112" s="205">
        <f t="shared" ref="E112:E114" si="201">IFERROR(E$110*AC112,0)</f>
        <v>0</v>
      </c>
      <c r="F112" s="297">
        <f t="shared" ref="F112:F114" si="202">F$110*$Z112</f>
        <v>0</v>
      </c>
      <c r="G112" s="205">
        <f>G$110*$AA111</f>
        <v>0</v>
      </c>
      <c r="H112" s="205">
        <f t="shared" ref="H112:H114" si="203">H$110*$AB111</f>
        <v>0</v>
      </c>
      <c r="I112" s="205">
        <f t="shared" ref="I112:I114" si="204">IFERROR(I$110*$AC112,0)</f>
        <v>0</v>
      </c>
      <c r="J112" s="297">
        <f t="shared" ref="J112:J114" si="205">J$110*$Z112</f>
        <v>0</v>
      </c>
      <c r="K112" s="205">
        <f>K$110*$AA111</f>
        <v>0</v>
      </c>
      <c r="L112" s="205">
        <f t="shared" ref="L112:L114" si="206">L$110*$AB111</f>
        <v>0</v>
      </c>
      <c r="M112" s="205">
        <f t="shared" ref="M112:M114" si="207">IFERROR(M$110*$AC112,0)</f>
        <v>0</v>
      </c>
      <c r="N112" s="297">
        <f t="shared" ref="N112:N114" si="208">N$110*$Z112</f>
        <v>0</v>
      </c>
      <c r="O112" s="205">
        <f>O$110*$AA111</f>
        <v>0</v>
      </c>
      <c r="P112" s="205">
        <f t="shared" ref="P112:P114" si="209">P$110*$AB111</f>
        <v>0</v>
      </c>
      <c r="Q112" s="205">
        <f t="shared" ref="Q112:Q114" si="210">IFERROR(Q$110*$AC112,0)</f>
        <v>0</v>
      </c>
      <c r="R112" s="297">
        <f t="shared" ref="R112:R114" si="211">R$110*$Z112</f>
        <v>0</v>
      </c>
      <c r="S112" s="205">
        <f>S$110*$AA111</f>
        <v>0</v>
      </c>
      <c r="T112" s="205">
        <f t="shared" ref="T112:T114" si="212">T$110*$AB111</f>
        <v>0</v>
      </c>
      <c r="U112" s="205">
        <f t="shared" ref="U112:U114" si="213">IFERROR(U$110*$AC112,0)</f>
        <v>0</v>
      </c>
      <c r="V112" s="297">
        <f t="shared" ref="V112:V114" si="214">V$110*$Z112</f>
        <v>0</v>
      </c>
      <c r="W112" s="205">
        <f>W$110*$AA111</f>
        <v>0</v>
      </c>
      <c r="X112" s="205">
        <f t="shared" ref="X112:X114" si="215">X$110*$AB111</f>
        <v>0</v>
      </c>
      <c r="Y112" s="195">
        <f t="shared" ref="Y112:Y114" si="216">IFERROR(Y$110*$AC112,0)</f>
        <v>0</v>
      </c>
      <c r="Z112" s="200">
        <v>0</v>
      </c>
      <c r="AA112" s="200">
        <v>0</v>
      </c>
      <c r="AB112" s="200">
        <v>0</v>
      </c>
      <c r="AC112" s="200"/>
    </row>
    <row r="113" spans="1:29" s="193" customFormat="1">
      <c r="A113" s="194" t="s">
        <v>169</v>
      </c>
      <c r="B113" s="297">
        <f t="shared" si="200"/>
        <v>0</v>
      </c>
      <c r="C113" s="205">
        <f>C$110*$AB112</f>
        <v>0</v>
      </c>
      <c r="D113" s="205">
        <f>D$110*$AC112</f>
        <v>0</v>
      </c>
      <c r="E113" s="205">
        <f t="shared" si="201"/>
        <v>0</v>
      </c>
      <c r="F113" s="297">
        <f t="shared" si="202"/>
        <v>0</v>
      </c>
      <c r="G113" s="205">
        <f>G$110*$AA112</f>
        <v>0</v>
      </c>
      <c r="H113" s="205">
        <f t="shared" si="203"/>
        <v>0</v>
      </c>
      <c r="I113" s="205">
        <f t="shared" si="204"/>
        <v>0</v>
      </c>
      <c r="J113" s="297">
        <f t="shared" si="205"/>
        <v>0</v>
      </c>
      <c r="K113" s="205">
        <f>K$110*$AA112</f>
        <v>0</v>
      </c>
      <c r="L113" s="205">
        <f t="shared" si="206"/>
        <v>0</v>
      </c>
      <c r="M113" s="205">
        <f t="shared" si="207"/>
        <v>0</v>
      </c>
      <c r="N113" s="297">
        <f t="shared" si="208"/>
        <v>0</v>
      </c>
      <c r="O113" s="205">
        <f>O$110*$AA112</f>
        <v>0</v>
      </c>
      <c r="P113" s="205">
        <f t="shared" si="209"/>
        <v>0</v>
      </c>
      <c r="Q113" s="205">
        <f t="shared" si="210"/>
        <v>0</v>
      </c>
      <c r="R113" s="297">
        <f t="shared" si="211"/>
        <v>0</v>
      </c>
      <c r="S113" s="205">
        <f>S$110*$AA112</f>
        <v>0</v>
      </c>
      <c r="T113" s="205">
        <f t="shared" si="212"/>
        <v>0</v>
      </c>
      <c r="U113" s="205">
        <f t="shared" si="213"/>
        <v>0</v>
      </c>
      <c r="V113" s="297">
        <f t="shared" si="214"/>
        <v>0</v>
      </c>
      <c r="W113" s="205">
        <f>W$110*$AA112</f>
        <v>0</v>
      </c>
      <c r="X113" s="205">
        <f t="shared" si="215"/>
        <v>0</v>
      </c>
      <c r="Y113" s="195">
        <f t="shared" si="216"/>
        <v>0</v>
      </c>
      <c r="Z113" s="200">
        <v>0</v>
      </c>
      <c r="AA113" s="200">
        <v>0</v>
      </c>
      <c r="AB113" s="200">
        <v>0</v>
      </c>
      <c r="AC113" s="200"/>
    </row>
    <row r="114" spans="1:29" s="193" customFormat="1">
      <c r="A114" s="194" t="s">
        <v>170</v>
      </c>
      <c r="B114" s="297">
        <f t="shared" si="200"/>
        <v>0</v>
      </c>
      <c r="C114" s="205">
        <f>C$110*$AB113</f>
        <v>0</v>
      </c>
      <c r="D114" s="205">
        <f>D$110*$AC113</f>
        <v>0</v>
      </c>
      <c r="E114" s="205">
        <f t="shared" si="201"/>
        <v>0</v>
      </c>
      <c r="F114" s="297">
        <f t="shared" si="202"/>
        <v>0</v>
      </c>
      <c r="G114" s="205">
        <f>G$110*$AA113</f>
        <v>0</v>
      </c>
      <c r="H114" s="205">
        <f t="shared" si="203"/>
        <v>0</v>
      </c>
      <c r="I114" s="205">
        <f t="shared" si="204"/>
        <v>0</v>
      </c>
      <c r="J114" s="297">
        <f t="shared" si="205"/>
        <v>0</v>
      </c>
      <c r="K114" s="205">
        <f>K$110*$AA113</f>
        <v>0</v>
      </c>
      <c r="L114" s="205">
        <f t="shared" si="206"/>
        <v>0</v>
      </c>
      <c r="M114" s="205">
        <f t="shared" si="207"/>
        <v>0</v>
      </c>
      <c r="N114" s="297">
        <f t="shared" si="208"/>
        <v>0</v>
      </c>
      <c r="O114" s="205">
        <f>O$110*$AA113</f>
        <v>0</v>
      </c>
      <c r="P114" s="205">
        <f t="shared" si="209"/>
        <v>0</v>
      </c>
      <c r="Q114" s="205">
        <f t="shared" si="210"/>
        <v>0</v>
      </c>
      <c r="R114" s="297">
        <f t="shared" si="211"/>
        <v>0</v>
      </c>
      <c r="S114" s="205">
        <f>S$110*$AA113</f>
        <v>0</v>
      </c>
      <c r="T114" s="205">
        <f t="shared" si="212"/>
        <v>0</v>
      </c>
      <c r="U114" s="205">
        <f t="shared" si="213"/>
        <v>0</v>
      </c>
      <c r="V114" s="297">
        <f t="shared" si="214"/>
        <v>0</v>
      </c>
      <c r="W114" s="205">
        <f>W$110*$AA113</f>
        <v>0</v>
      </c>
      <c r="X114" s="205">
        <f t="shared" si="215"/>
        <v>0</v>
      </c>
      <c r="Y114" s="195">
        <f t="shared" si="216"/>
        <v>0</v>
      </c>
      <c r="Z114" s="200"/>
      <c r="AA114" s="200"/>
      <c r="AB114" s="200"/>
      <c r="AC114" s="200"/>
    </row>
    <row r="115" spans="1:29" s="132" customFormat="1" ht="13">
      <c r="A115" s="257" t="s">
        <v>40</v>
      </c>
      <c r="B115" s="332"/>
      <c r="C115" s="268"/>
      <c r="D115" s="268"/>
      <c r="E115" s="271"/>
      <c r="F115" s="212">
        <f xml:space="preserve"> '[19]DISCOM Sales incl Addl Loads'!C$697</f>
        <v>2</v>
      </c>
      <c r="G115" s="368">
        <f xml:space="preserve"> '[19]DISCOM Sales incl Addl Loads'!R$697</f>
        <v>4.1835132015786779E-2</v>
      </c>
      <c r="H115" s="212">
        <f xml:space="preserve"> '[19]DISCOM Sales incl Addl Loads'!D$697</f>
        <v>10.85</v>
      </c>
      <c r="I115" s="212">
        <f xml:space="preserve"> '[19]DISCOM Sales incl Addl Loads'!E$697</f>
        <v>0</v>
      </c>
      <c r="J115" s="212">
        <f xml:space="preserve"> '[19]DISCOM Sales incl Addl Loads'!C$790</f>
        <v>2</v>
      </c>
      <c r="K115" s="368">
        <f xml:space="preserve"> '[19]DISCOM Sales incl Addl Loads'!R$790</f>
        <v>4.2671834656102525E-2</v>
      </c>
      <c r="L115" s="212">
        <f xml:space="preserve"> '[19]DISCOM Sales incl Addl Loads'!D$790</f>
        <v>10.85</v>
      </c>
      <c r="M115" s="212">
        <f xml:space="preserve"> '[19]DISCOM Sales incl Addl Loads'!E$790</f>
        <v>0</v>
      </c>
      <c r="N115" s="212">
        <f xml:space="preserve"> '[19]DISCOM Sales incl Addl Loads'!C$883</f>
        <v>2</v>
      </c>
      <c r="O115" s="368">
        <f xml:space="preserve"> '[19]DISCOM Sales incl Addl Loads'!R$883</f>
        <v>4.352527134922457E-2</v>
      </c>
      <c r="P115" s="212">
        <f xml:space="preserve"> '[19]DISCOM Sales incl Addl Loads'!D$883</f>
        <v>10.85</v>
      </c>
      <c r="Q115" s="212">
        <f xml:space="preserve"> '[19]DISCOM Sales incl Addl Loads'!E$883</f>
        <v>0</v>
      </c>
      <c r="R115" s="212">
        <f xml:space="preserve"> '[19]DISCOM Sales incl Addl Loads'!C$976</f>
        <v>2</v>
      </c>
      <c r="S115" s="368">
        <f xml:space="preserve"> '[19]DISCOM Sales incl Addl Loads'!R$976</f>
        <v>4.4395776776209067E-2</v>
      </c>
      <c r="T115" s="212">
        <f xml:space="preserve"> '[19]DISCOM Sales incl Addl Loads'!D$976</f>
        <v>10.85</v>
      </c>
      <c r="U115" s="212">
        <f xml:space="preserve"> '[19]DISCOM Sales incl Addl Loads'!E$976</f>
        <v>0</v>
      </c>
      <c r="V115" s="212">
        <f xml:space="preserve"> '[19]DISCOM Sales incl Addl Loads'!C$1069</f>
        <v>2</v>
      </c>
      <c r="W115" s="368">
        <f xml:space="preserve"> '[19]DISCOM Sales incl Addl Loads'!R$1069</f>
        <v>4.5283692311733244E-2</v>
      </c>
      <c r="X115" s="212">
        <f xml:space="preserve"> '[19]DISCOM Sales incl Addl Loads'!D$1069</f>
        <v>10.85</v>
      </c>
      <c r="Y115" s="192">
        <f xml:space="preserve"> '[19]DISCOM Sales incl Addl Loads'!E$1069</f>
        <v>0</v>
      </c>
      <c r="Z115" s="369"/>
      <c r="AA115" s="369"/>
      <c r="AB115" s="134"/>
      <c r="AC115" s="134"/>
    </row>
    <row r="116" spans="1:29" s="132" customFormat="1" ht="13">
      <c r="A116" s="257" t="s">
        <v>46</v>
      </c>
      <c r="B116" s="332"/>
      <c r="C116" s="268"/>
      <c r="D116" s="268"/>
      <c r="E116" s="271"/>
      <c r="F116" s="296">
        <f>'[18]DISCOM Sales incl Addl Loads'!C698</f>
        <v>18</v>
      </c>
      <c r="G116" s="208">
        <f>'[18]DISCOM Sales incl Addl Loads'!R698</f>
        <v>4.9393441651107546</v>
      </c>
      <c r="H116" s="208">
        <f>'[18]DISCOM Sales incl Addl Loads'!D698</f>
        <v>6.7526499999999992</v>
      </c>
      <c r="I116" s="208">
        <f>'[18]DISCOM Sales incl Addl Loads'!E698</f>
        <v>0</v>
      </c>
      <c r="J116" s="296">
        <f>'[18]DISCOM Sales incl Addl Loads'!$C791</f>
        <v>18</v>
      </c>
      <c r="K116" s="208">
        <f>'[18]DISCOM Sales incl Addl Loads'!R791</f>
        <v>5.0577443681233349</v>
      </c>
      <c r="L116" s="208">
        <f>'[18]DISCOM Sales incl Addl Loads'!D791</f>
        <v>6.7526499999999992</v>
      </c>
      <c r="M116" s="208">
        <f>'[18]DISCOM Sales incl Addl Loads'!E791</f>
        <v>0</v>
      </c>
      <c r="N116" s="296">
        <f>'[18]DISCOM Sales incl Addl Loads'!C884</f>
        <v>18</v>
      </c>
      <c r="O116" s="208">
        <f>'[18]DISCOM Sales incl Addl Loads'!R884</f>
        <v>5.1795540611816859</v>
      </c>
      <c r="P116" s="208">
        <f>'[18]DISCOM Sales incl Addl Loads'!D884</f>
        <v>6.7526499999999992</v>
      </c>
      <c r="Q116" s="208">
        <f>'[18]DISCOM Sales incl Addl Loads'!E884</f>
        <v>0</v>
      </c>
      <c r="R116" s="296">
        <f>'[18]DISCOM Sales incl Addl Loads'!C977</f>
        <v>18</v>
      </c>
      <c r="S116" s="208">
        <f>'[18]DISCOM Sales incl Addl Loads'!R977</f>
        <v>5.3048935083859972</v>
      </c>
      <c r="T116" s="208">
        <f>'[18]DISCOM Sales incl Addl Loads'!D977</f>
        <v>6.7526499999999992</v>
      </c>
      <c r="U116" s="208">
        <f>'[18]DISCOM Sales incl Addl Loads'!E977</f>
        <v>0</v>
      </c>
      <c r="V116" s="296">
        <f>'[18]DISCOM Sales incl Addl Loads'!C1070</f>
        <v>18</v>
      </c>
      <c r="W116" s="208">
        <f>'[18]DISCOM Sales incl Addl Loads'!R1070</f>
        <v>5.4338879828334266</v>
      </c>
      <c r="X116" s="208">
        <f>'[18]DISCOM Sales incl Addl Loads'!D1070</f>
        <v>6.7526499999999992</v>
      </c>
      <c r="Y116" s="217">
        <f>'[18]DISCOM Sales incl Addl Loads'!E1070</f>
        <v>0</v>
      </c>
      <c r="Z116" s="134"/>
      <c r="AA116" s="134"/>
      <c r="AB116" s="134"/>
      <c r="AC116" s="134"/>
    </row>
    <row r="117" spans="1:29" customFormat="1">
      <c r="A117" s="196" t="s">
        <v>156</v>
      </c>
      <c r="B117" s="297">
        <f>B$116*$Z117</f>
        <v>0</v>
      </c>
      <c r="C117" s="205">
        <f>C$116*$AA117</f>
        <v>0</v>
      </c>
      <c r="D117" s="205">
        <f>D$116*$AB117</f>
        <v>0</v>
      </c>
      <c r="E117" s="205">
        <f>IFERROR(E$116*$AC117,0)</f>
        <v>0</v>
      </c>
      <c r="F117" s="297">
        <f>F$116*$Z117</f>
        <v>0</v>
      </c>
      <c r="G117" s="205">
        <f>G$116*$AA117</f>
        <v>1.9675002728592323</v>
      </c>
      <c r="H117" s="205">
        <f>H$116*$AB117</f>
        <v>0</v>
      </c>
      <c r="I117" s="205">
        <f>IFERROR(I$116*$AC117,0)</f>
        <v>0</v>
      </c>
      <c r="J117" s="297">
        <f>J$116*$Z117</f>
        <v>0</v>
      </c>
      <c r="K117" s="205">
        <f>K$116*$AA117</f>
        <v>2.0146628968730251</v>
      </c>
      <c r="L117" s="205">
        <f>L$116*$AB117</f>
        <v>0</v>
      </c>
      <c r="M117" s="205">
        <f>IFERROR(M$116*$AC117,0)</f>
        <v>0</v>
      </c>
      <c r="N117" s="297">
        <f>N$116*$Z117</f>
        <v>0</v>
      </c>
      <c r="O117" s="205">
        <f>O$116*$AA117</f>
        <v>2.0631836308648084</v>
      </c>
      <c r="P117" s="205">
        <f>P$116*$AB117</f>
        <v>0</v>
      </c>
      <c r="Q117" s="205">
        <f>IFERROR(Q$116*$AC117,0)</f>
        <v>0</v>
      </c>
      <c r="R117" s="297">
        <f>R$116*$Z117</f>
        <v>0</v>
      </c>
      <c r="S117" s="205">
        <f>S$116*$AA117</f>
        <v>2.1131103799090263</v>
      </c>
      <c r="T117" s="205">
        <f>T$116*$AB117</f>
        <v>0</v>
      </c>
      <c r="U117" s="205">
        <f>IFERROR(U$116*$AC117,0)</f>
        <v>0</v>
      </c>
      <c r="V117" s="297">
        <f>V$116*$Z117</f>
        <v>0</v>
      </c>
      <c r="W117" s="205">
        <f>W$116*$AA117</f>
        <v>2.1644930443253578</v>
      </c>
      <c r="X117" s="205">
        <f>X$116*$AB117</f>
        <v>0</v>
      </c>
      <c r="Y117" s="195">
        <f>IFERROR(Y$116*$AC117,0)</f>
        <v>0</v>
      </c>
      <c r="Z117" s="135"/>
      <c r="AA117" s="135">
        <v>0.39833229009566601</v>
      </c>
      <c r="AB117" s="135"/>
      <c r="AC117" s="135"/>
    </row>
    <row r="118" spans="1:29" customFormat="1">
      <c r="A118" s="196" t="s">
        <v>157</v>
      </c>
      <c r="B118" s="297">
        <f t="shared" ref="B118:B120" si="217">B$116*$Z118</f>
        <v>0</v>
      </c>
      <c r="C118" s="205">
        <f t="shared" ref="C118:C120" si="218">C$116*$AA118</f>
        <v>0</v>
      </c>
      <c r="D118" s="205">
        <f t="shared" ref="D118:D120" si="219">D$116*$AB118</f>
        <v>0</v>
      </c>
      <c r="E118" s="205">
        <f t="shared" ref="E118:E120" si="220">IFERROR(E$116*$AC118,0)</f>
        <v>0</v>
      </c>
      <c r="F118" s="297">
        <f t="shared" ref="F118:F120" si="221">F$116*$Z118</f>
        <v>0</v>
      </c>
      <c r="G118" s="205">
        <f t="shared" ref="G118:G120" si="222">G$116*$AA118</f>
        <v>0.88649650230086985</v>
      </c>
      <c r="H118" s="205">
        <f t="shared" ref="H118:H120" si="223">H$116*$AB118</f>
        <v>0</v>
      </c>
      <c r="I118" s="205">
        <f t="shared" ref="I118:I120" si="224">IFERROR(I$116*$AC118,0)</f>
        <v>0</v>
      </c>
      <c r="J118" s="297">
        <f t="shared" ref="J118:J120" si="225">J$116*$Z118</f>
        <v>0</v>
      </c>
      <c r="K118" s="205">
        <f t="shared" ref="K118:K120" si="226">K$116*$AA118</f>
        <v>0.90774656351016236</v>
      </c>
      <c r="L118" s="205">
        <f t="shared" ref="L118:L120" si="227">L$116*$AB118</f>
        <v>0</v>
      </c>
      <c r="M118" s="205">
        <f t="shared" ref="M118:M120" si="228">IFERROR(M$116*$AC118,0)</f>
        <v>0</v>
      </c>
      <c r="N118" s="297">
        <f t="shared" ref="N118:N120" si="229">N$116*$Z118</f>
        <v>0</v>
      </c>
      <c r="O118" s="205">
        <f t="shared" ref="O118:O120" si="230">O$116*$AA118</f>
        <v>0.92960854826621941</v>
      </c>
      <c r="P118" s="205">
        <f t="shared" ref="P118:P120" si="231">P$116*$AB118</f>
        <v>0</v>
      </c>
      <c r="Q118" s="205">
        <f t="shared" ref="Q118:Q120" si="232">IFERROR(Q$116*$AC118,0)</f>
        <v>0</v>
      </c>
      <c r="R118" s="297">
        <f t="shared" ref="R118:R120" si="233">R$116*$Z118</f>
        <v>0</v>
      </c>
      <c r="S118" s="205">
        <f t="shared" ref="S118:S120" si="234">S$116*$AA118</f>
        <v>0.95210404115610492</v>
      </c>
      <c r="T118" s="205">
        <f t="shared" ref="T118:T120" si="235">T$116*$AB118</f>
        <v>0</v>
      </c>
      <c r="U118" s="205">
        <f t="shared" ref="U118:U120" si="236">IFERROR(U$116*$AC118,0)</f>
        <v>0</v>
      </c>
      <c r="V118" s="297">
        <f t="shared" ref="V118:V120" si="237">V$116*$Z118</f>
        <v>0</v>
      </c>
      <c r="W118" s="205">
        <f t="shared" ref="W118:W120" si="238">W$116*$AA118</f>
        <v>0.97525552576443064</v>
      </c>
      <c r="X118" s="205">
        <f t="shared" ref="X118:X120" si="239">X$116*$AB118</f>
        <v>0</v>
      </c>
      <c r="Y118" s="195">
        <f t="shared" ref="Y118:Y120" si="240">IFERROR(Y$116*$AC118,0)</f>
        <v>0</v>
      </c>
      <c r="Z118" s="135">
        <v>0</v>
      </c>
      <c r="AA118" s="135">
        <v>0.17947656058524361</v>
      </c>
      <c r="AB118" s="135">
        <v>0</v>
      </c>
      <c r="AC118" s="135">
        <v>0.45056995138942757</v>
      </c>
    </row>
    <row r="119" spans="1:29" customFormat="1">
      <c r="A119" s="196" t="s">
        <v>158</v>
      </c>
      <c r="B119" s="297">
        <f t="shared" si="217"/>
        <v>0</v>
      </c>
      <c r="C119" s="205">
        <f t="shared" si="218"/>
        <v>0</v>
      </c>
      <c r="D119" s="205">
        <f t="shared" si="219"/>
        <v>0</v>
      </c>
      <c r="E119" s="205">
        <f t="shared" si="220"/>
        <v>0</v>
      </c>
      <c r="F119" s="297">
        <f t="shared" si="221"/>
        <v>0</v>
      </c>
      <c r="G119" s="205">
        <f t="shared" si="222"/>
        <v>0.71874306315634218</v>
      </c>
      <c r="H119" s="205">
        <f t="shared" si="223"/>
        <v>0</v>
      </c>
      <c r="I119" s="205">
        <f t="shared" si="224"/>
        <v>0</v>
      </c>
      <c r="J119" s="297">
        <f t="shared" si="225"/>
        <v>0</v>
      </c>
      <c r="K119" s="205">
        <f t="shared" si="226"/>
        <v>0.73597193438841735</v>
      </c>
      <c r="L119" s="205">
        <f t="shared" si="227"/>
        <v>0</v>
      </c>
      <c r="M119" s="205">
        <f t="shared" si="228"/>
        <v>0</v>
      </c>
      <c r="N119" s="297">
        <f t="shared" si="229"/>
        <v>0</v>
      </c>
      <c r="O119" s="205">
        <f t="shared" si="230"/>
        <v>0.75369693369688928</v>
      </c>
      <c r="P119" s="205">
        <f t="shared" si="231"/>
        <v>0</v>
      </c>
      <c r="Q119" s="205">
        <f t="shared" si="232"/>
        <v>0</v>
      </c>
      <c r="R119" s="297">
        <f t="shared" si="233"/>
        <v>0</v>
      </c>
      <c r="S119" s="205">
        <f t="shared" si="234"/>
        <v>0.77193556117587347</v>
      </c>
      <c r="T119" s="205">
        <f t="shared" si="235"/>
        <v>0</v>
      </c>
      <c r="U119" s="205">
        <f t="shared" si="236"/>
        <v>0</v>
      </c>
      <c r="V119" s="297">
        <f t="shared" si="237"/>
        <v>0</v>
      </c>
      <c r="W119" s="205">
        <f t="shared" si="238"/>
        <v>0.79070604579799719</v>
      </c>
      <c r="X119" s="205">
        <f t="shared" si="239"/>
        <v>0</v>
      </c>
      <c r="Y119" s="195">
        <f t="shared" si="240"/>
        <v>0</v>
      </c>
      <c r="Z119" s="135">
        <v>0</v>
      </c>
      <c r="AA119" s="135">
        <v>0.14551386563285287</v>
      </c>
      <c r="AB119" s="135">
        <v>0</v>
      </c>
      <c r="AC119" s="135">
        <v>0.36530773239072667</v>
      </c>
    </row>
    <row r="120" spans="1:29" customFormat="1">
      <c r="A120" s="196" t="s">
        <v>159</v>
      </c>
      <c r="B120" s="297">
        <f t="shared" si="217"/>
        <v>0</v>
      </c>
      <c r="C120" s="205">
        <f t="shared" si="218"/>
        <v>0</v>
      </c>
      <c r="D120" s="205">
        <f t="shared" si="219"/>
        <v>0</v>
      </c>
      <c r="E120" s="205">
        <f t="shared" si="220"/>
        <v>0</v>
      </c>
      <c r="F120" s="297">
        <f t="shared" si="221"/>
        <v>0</v>
      </c>
      <c r="G120" s="205">
        <f t="shared" si="222"/>
        <v>1.3666043267943102</v>
      </c>
      <c r="H120" s="205">
        <f t="shared" si="223"/>
        <v>0</v>
      </c>
      <c r="I120" s="205">
        <f t="shared" si="224"/>
        <v>0</v>
      </c>
      <c r="J120" s="297">
        <f t="shared" si="225"/>
        <v>0</v>
      </c>
      <c r="K120" s="205">
        <f t="shared" si="226"/>
        <v>1.3993629733517301</v>
      </c>
      <c r="L120" s="205">
        <f t="shared" si="227"/>
        <v>0</v>
      </c>
      <c r="M120" s="205">
        <f t="shared" si="228"/>
        <v>0</v>
      </c>
      <c r="N120" s="297">
        <f t="shared" si="229"/>
        <v>0</v>
      </c>
      <c r="O120" s="205">
        <f t="shared" si="230"/>
        <v>1.433064948353769</v>
      </c>
      <c r="P120" s="205">
        <f t="shared" si="231"/>
        <v>0</v>
      </c>
      <c r="Q120" s="205">
        <f t="shared" si="232"/>
        <v>0</v>
      </c>
      <c r="R120" s="297">
        <f t="shared" si="233"/>
        <v>0</v>
      </c>
      <c r="S120" s="205">
        <f t="shared" si="234"/>
        <v>1.4677435261449923</v>
      </c>
      <c r="T120" s="205">
        <f t="shared" si="235"/>
        <v>0</v>
      </c>
      <c r="U120" s="205">
        <f t="shared" si="236"/>
        <v>0</v>
      </c>
      <c r="V120" s="297">
        <f t="shared" si="237"/>
        <v>0</v>
      </c>
      <c r="W120" s="205">
        <f t="shared" si="238"/>
        <v>1.5034333669456408</v>
      </c>
      <c r="X120" s="205">
        <f t="shared" si="239"/>
        <v>0</v>
      </c>
      <c r="Y120" s="195">
        <f t="shared" si="240"/>
        <v>0</v>
      </c>
      <c r="Z120" s="135">
        <v>0</v>
      </c>
      <c r="AA120" s="135">
        <v>0.27667728368623751</v>
      </c>
      <c r="AB120" s="135">
        <v>0</v>
      </c>
      <c r="AC120" s="135">
        <v>0.69458914219529866</v>
      </c>
    </row>
    <row r="121" spans="1:29" s="132" customFormat="1" ht="13">
      <c r="A121" s="258" t="s">
        <v>35</v>
      </c>
      <c r="B121" s="332"/>
      <c r="C121" s="268"/>
      <c r="D121" s="268"/>
      <c r="E121" s="271"/>
      <c r="F121" s="296">
        <f>'[18]DISCOM Sales incl Addl Loads'!C699</f>
        <v>0</v>
      </c>
      <c r="G121" s="208">
        <f>'[18]DISCOM Sales incl Addl Loads'!R699</f>
        <v>0</v>
      </c>
      <c r="H121" s="208">
        <f>'[18]DISCOM Sales incl Addl Loads'!D699</f>
        <v>0</v>
      </c>
      <c r="I121" s="208">
        <f>'[18]DISCOM Sales incl Addl Loads'!E699</f>
        <v>0</v>
      </c>
      <c r="J121" s="296">
        <f>'[18]DISCOM Sales incl Addl Loads'!$C792</f>
        <v>0</v>
      </c>
      <c r="K121" s="208">
        <f>'[18]DISCOM Sales incl Addl Loads'!R792</f>
        <v>0</v>
      </c>
      <c r="L121" s="208">
        <f>'[18]DISCOM Sales incl Addl Loads'!D792</f>
        <v>0</v>
      </c>
      <c r="M121" s="208">
        <f>'[18]DISCOM Sales incl Addl Loads'!E792</f>
        <v>0</v>
      </c>
      <c r="N121" s="296">
        <f>'[18]DISCOM Sales incl Addl Loads'!C885</f>
        <v>0</v>
      </c>
      <c r="O121" s="208">
        <f>'[18]DISCOM Sales incl Addl Loads'!R885</f>
        <v>0</v>
      </c>
      <c r="P121" s="208">
        <f>'[18]DISCOM Sales incl Addl Loads'!D885</f>
        <v>0</v>
      </c>
      <c r="Q121" s="208">
        <f>'[18]DISCOM Sales incl Addl Loads'!E885</f>
        <v>0</v>
      </c>
      <c r="R121" s="296">
        <f>'[18]DISCOM Sales incl Addl Loads'!C978</f>
        <v>0</v>
      </c>
      <c r="S121" s="208">
        <f>'[18]DISCOM Sales incl Addl Loads'!R978</f>
        <v>0</v>
      </c>
      <c r="T121" s="208">
        <f>'[18]DISCOM Sales incl Addl Loads'!D978</f>
        <v>0</v>
      </c>
      <c r="U121" s="208">
        <f>'[18]DISCOM Sales incl Addl Loads'!E978</f>
        <v>0</v>
      </c>
      <c r="V121" s="296">
        <f>'[18]DISCOM Sales incl Addl Loads'!C1071</f>
        <v>0</v>
      </c>
      <c r="W121" s="208">
        <f>'[18]DISCOM Sales incl Addl Loads'!R1071</f>
        <v>0</v>
      </c>
      <c r="X121" s="208">
        <f>'[18]DISCOM Sales incl Addl Loads'!D1071</f>
        <v>0</v>
      </c>
      <c r="Y121" s="217">
        <f>'[18]DISCOM Sales incl Addl Loads'!E1071</f>
        <v>0</v>
      </c>
      <c r="Z121" s="188"/>
      <c r="AA121" s="188"/>
      <c r="AB121" s="188"/>
      <c r="AC121" s="188"/>
    </row>
    <row r="122" spans="1:29" customFormat="1">
      <c r="A122" s="196" t="s">
        <v>156</v>
      </c>
      <c r="B122" s="297">
        <f>B$121*$Z122</f>
        <v>0</v>
      </c>
      <c r="C122" s="205">
        <f>C$121*$AA122</f>
        <v>0</v>
      </c>
      <c r="D122" s="205">
        <f>D$121*$AB122</f>
        <v>0</v>
      </c>
      <c r="E122" s="205">
        <f>IFERROR(E$121*$AC122,0)</f>
        <v>0</v>
      </c>
      <c r="F122" s="297">
        <f>F$121*$Z122</f>
        <v>0</v>
      </c>
      <c r="G122" s="205">
        <f>G$121*$AA122</f>
        <v>0</v>
      </c>
      <c r="H122" s="205">
        <f>H$121*$AB122</f>
        <v>0</v>
      </c>
      <c r="I122" s="205">
        <f>IFERROR(I$121*$AC122,0)</f>
        <v>0</v>
      </c>
      <c r="J122" s="297">
        <f>J$121*$Z122</f>
        <v>0</v>
      </c>
      <c r="K122" s="205">
        <f>K$121*$AA122</f>
        <v>0</v>
      </c>
      <c r="L122" s="205">
        <f>L$121*$AB122</f>
        <v>0</v>
      </c>
      <c r="M122" s="205">
        <f>IFERROR(M$121*$AC122,0)</f>
        <v>0</v>
      </c>
      <c r="N122" s="297">
        <f>N$121*$Z122</f>
        <v>0</v>
      </c>
      <c r="O122" s="205">
        <f>O$121*$AA122</f>
        <v>0</v>
      </c>
      <c r="P122" s="205">
        <f>P$121*$AB122</f>
        <v>0</v>
      </c>
      <c r="Q122" s="205">
        <f>IFERROR(Q$121*$AC122,0)</f>
        <v>0</v>
      </c>
      <c r="R122" s="297">
        <f>R$121*$Z122</f>
        <v>0</v>
      </c>
      <c r="S122" s="205">
        <f>S$121*$AA122</f>
        <v>0</v>
      </c>
      <c r="T122" s="205">
        <f>T$121*$AB122</f>
        <v>0</v>
      </c>
      <c r="U122" s="205">
        <f>IFERROR(U$121*$AC122,0)</f>
        <v>0</v>
      </c>
      <c r="V122" s="297">
        <f>V$121*$Z122</f>
        <v>0</v>
      </c>
      <c r="W122" s="205">
        <f>W$121*$AA122</f>
        <v>0</v>
      </c>
      <c r="X122" s="205">
        <f>X$121*$AB122</f>
        <v>0</v>
      </c>
      <c r="Y122" s="195">
        <f>IFERROR(Y$121*$AC122,0)</f>
        <v>0</v>
      </c>
      <c r="Z122" s="135">
        <v>0</v>
      </c>
      <c r="AA122" s="135">
        <v>0</v>
      </c>
      <c r="AB122" s="135">
        <v>0</v>
      </c>
      <c r="AC122" s="135">
        <v>0</v>
      </c>
    </row>
    <row r="123" spans="1:29" customFormat="1">
      <c r="A123" s="196" t="s">
        <v>157</v>
      </c>
      <c r="B123" s="297">
        <f t="shared" ref="B123:B125" si="241">B$121*$Z123</f>
        <v>0</v>
      </c>
      <c r="C123" s="205">
        <f t="shared" ref="C123:C125" si="242">C$121*$AA123</f>
        <v>0</v>
      </c>
      <c r="D123" s="205">
        <f t="shared" ref="D123:D125" si="243">D$121*$AB123</f>
        <v>0</v>
      </c>
      <c r="E123" s="205">
        <f t="shared" ref="E123:E125" si="244">IFERROR(E$121*$AC123,0)</f>
        <v>0</v>
      </c>
      <c r="F123" s="297">
        <f t="shared" ref="F123:F125" si="245">F$121*$Z123</f>
        <v>0</v>
      </c>
      <c r="G123" s="205">
        <f t="shared" ref="G123:G125" si="246">G$121*$AA123</f>
        <v>0</v>
      </c>
      <c r="H123" s="205">
        <f t="shared" ref="H123:H125" si="247">H$121*$AB123</f>
        <v>0</v>
      </c>
      <c r="I123" s="205">
        <f t="shared" ref="I123:I125" si="248">IFERROR(I$121*$AC123,0)</f>
        <v>0</v>
      </c>
      <c r="J123" s="297">
        <f t="shared" ref="J123:J125" si="249">J$121*$Z123</f>
        <v>0</v>
      </c>
      <c r="K123" s="205">
        <f t="shared" ref="K123:K125" si="250">K$121*$AA123</f>
        <v>0</v>
      </c>
      <c r="L123" s="205">
        <f t="shared" ref="L123:L125" si="251">L$121*$AB123</f>
        <v>0</v>
      </c>
      <c r="M123" s="205">
        <f t="shared" ref="M123:M125" si="252">IFERROR(M$121*$AC123,0)</f>
        <v>0</v>
      </c>
      <c r="N123" s="297">
        <f t="shared" ref="N123:N125" si="253">N$121*$Z123</f>
        <v>0</v>
      </c>
      <c r="O123" s="205">
        <f t="shared" ref="O123:O125" si="254">O$121*$AA123</f>
        <v>0</v>
      </c>
      <c r="P123" s="205">
        <f t="shared" ref="P123:P125" si="255">P$121*$AB123</f>
        <v>0</v>
      </c>
      <c r="Q123" s="205">
        <f t="shared" ref="Q123:Q125" si="256">IFERROR(Q$121*$AC123,0)</f>
        <v>0</v>
      </c>
      <c r="R123" s="297">
        <f t="shared" ref="R123:R125" si="257">R$121*$Z123</f>
        <v>0</v>
      </c>
      <c r="S123" s="205">
        <f t="shared" ref="S123:S125" si="258">S$121*$AA123</f>
        <v>0</v>
      </c>
      <c r="T123" s="205">
        <f t="shared" ref="T123:T125" si="259">T$121*$AB123</f>
        <v>0</v>
      </c>
      <c r="U123" s="205">
        <f t="shared" ref="U123:U125" si="260">IFERROR(U$121*$AC123,0)</f>
        <v>0</v>
      </c>
      <c r="V123" s="297">
        <f t="shared" ref="V123:V125" si="261">V$121*$Z123</f>
        <v>0</v>
      </c>
      <c r="W123" s="205">
        <f t="shared" ref="W123:W124" si="262">W$121*$AA123</f>
        <v>0</v>
      </c>
      <c r="X123" s="205">
        <f t="shared" ref="X123:X125" si="263">X$121*$AB123</f>
        <v>0</v>
      </c>
      <c r="Y123" s="195">
        <f t="shared" ref="Y123:Y125" si="264">IFERROR(Y$121*$AC123,0)</f>
        <v>0</v>
      </c>
      <c r="Z123" s="135">
        <v>0</v>
      </c>
      <c r="AA123" s="135">
        <v>0</v>
      </c>
      <c r="AB123" s="135">
        <v>0</v>
      </c>
      <c r="AC123" s="135">
        <v>0</v>
      </c>
    </row>
    <row r="124" spans="1:29" customFormat="1">
      <c r="A124" s="196" t="s">
        <v>158</v>
      </c>
      <c r="B124" s="297">
        <f t="shared" si="241"/>
        <v>0</v>
      </c>
      <c r="C124" s="205">
        <f t="shared" si="242"/>
        <v>0</v>
      </c>
      <c r="D124" s="205">
        <f t="shared" si="243"/>
        <v>0</v>
      </c>
      <c r="E124" s="205">
        <f t="shared" si="244"/>
        <v>0</v>
      </c>
      <c r="F124" s="297">
        <f t="shared" si="245"/>
        <v>0</v>
      </c>
      <c r="G124" s="205">
        <f t="shared" si="246"/>
        <v>0</v>
      </c>
      <c r="H124" s="205">
        <f t="shared" si="247"/>
        <v>0</v>
      </c>
      <c r="I124" s="205">
        <f t="shared" si="248"/>
        <v>0</v>
      </c>
      <c r="J124" s="297">
        <f t="shared" si="249"/>
        <v>0</v>
      </c>
      <c r="K124" s="205">
        <f t="shared" si="250"/>
        <v>0</v>
      </c>
      <c r="L124" s="205">
        <f t="shared" si="251"/>
        <v>0</v>
      </c>
      <c r="M124" s="205">
        <f t="shared" si="252"/>
        <v>0</v>
      </c>
      <c r="N124" s="297">
        <f t="shared" si="253"/>
        <v>0</v>
      </c>
      <c r="O124" s="205">
        <f t="shared" si="254"/>
        <v>0</v>
      </c>
      <c r="P124" s="205">
        <f t="shared" si="255"/>
        <v>0</v>
      </c>
      <c r="Q124" s="205">
        <f t="shared" si="256"/>
        <v>0</v>
      </c>
      <c r="R124" s="297">
        <f t="shared" si="257"/>
        <v>0</v>
      </c>
      <c r="S124" s="205">
        <f t="shared" si="258"/>
        <v>0</v>
      </c>
      <c r="T124" s="205">
        <f t="shared" si="259"/>
        <v>0</v>
      </c>
      <c r="U124" s="205">
        <f t="shared" si="260"/>
        <v>0</v>
      </c>
      <c r="V124" s="297">
        <f t="shared" si="261"/>
        <v>0</v>
      </c>
      <c r="W124" s="205">
        <f t="shared" si="262"/>
        <v>0</v>
      </c>
      <c r="X124" s="205">
        <f t="shared" si="263"/>
        <v>0</v>
      </c>
      <c r="Y124" s="195">
        <f t="shared" si="264"/>
        <v>0</v>
      </c>
      <c r="Z124" s="135">
        <v>0</v>
      </c>
      <c r="AA124" s="135">
        <v>0</v>
      </c>
      <c r="AB124" s="135">
        <v>0</v>
      </c>
      <c r="AC124" s="135">
        <v>0</v>
      </c>
    </row>
    <row r="125" spans="1:29" customFormat="1">
      <c r="A125" s="196" t="s">
        <v>159</v>
      </c>
      <c r="B125" s="297">
        <f t="shared" si="241"/>
        <v>0</v>
      </c>
      <c r="C125" s="205">
        <f t="shared" si="242"/>
        <v>0</v>
      </c>
      <c r="D125" s="205">
        <f t="shared" si="243"/>
        <v>0</v>
      </c>
      <c r="E125" s="205">
        <f t="shared" si="244"/>
        <v>0</v>
      </c>
      <c r="F125" s="297">
        <f t="shared" si="245"/>
        <v>0</v>
      </c>
      <c r="G125" s="205">
        <f t="shared" si="246"/>
        <v>0</v>
      </c>
      <c r="H125" s="205">
        <f t="shared" si="247"/>
        <v>0</v>
      </c>
      <c r="I125" s="205">
        <f t="shared" si="248"/>
        <v>0</v>
      </c>
      <c r="J125" s="297">
        <f t="shared" si="249"/>
        <v>0</v>
      </c>
      <c r="K125" s="205">
        <f t="shared" si="250"/>
        <v>0</v>
      </c>
      <c r="L125" s="205">
        <f t="shared" si="251"/>
        <v>0</v>
      </c>
      <c r="M125" s="205">
        <f t="shared" si="252"/>
        <v>0</v>
      </c>
      <c r="N125" s="297">
        <f t="shared" si="253"/>
        <v>0</v>
      </c>
      <c r="O125" s="205">
        <f t="shared" si="254"/>
        <v>0</v>
      </c>
      <c r="P125" s="205">
        <f t="shared" si="255"/>
        <v>0</v>
      </c>
      <c r="Q125" s="205">
        <f t="shared" si="256"/>
        <v>0</v>
      </c>
      <c r="R125" s="297">
        <f t="shared" si="257"/>
        <v>0</v>
      </c>
      <c r="S125" s="205">
        <f t="shared" si="258"/>
        <v>0</v>
      </c>
      <c r="T125" s="205">
        <f t="shared" si="259"/>
        <v>0</v>
      </c>
      <c r="U125" s="205">
        <f t="shared" si="260"/>
        <v>0</v>
      </c>
      <c r="V125" s="297">
        <f t="shared" si="261"/>
        <v>0</v>
      </c>
      <c r="W125" s="205">
        <f>W$121*$AA125</f>
        <v>0</v>
      </c>
      <c r="X125" s="205">
        <f t="shared" si="263"/>
        <v>0</v>
      </c>
      <c r="Y125" s="195">
        <f t="shared" si="264"/>
        <v>0</v>
      </c>
      <c r="Z125" s="135">
        <v>0</v>
      </c>
      <c r="AA125" s="135">
        <v>0</v>
      </c>
      <c r="AB125" s="135">
        <v>0</v>
      </c>
      <c r="AC125" s="135">
        <v>0</v>
      </c>
    </row>
    <row r="126" spans="1:29" s="132" customFormat="1" ht="13">
      <c r="A126" s="257" t="s">
        <v>47</v>
      </c>
      <c r="B126" s="332"/>
      <c r="C126" s="268"/>
      <c r="D126" s="268"/>
      <c r="E126" s="271"/>
      <c r="F126" s="296">
        <f>'[18]DISCOM Sales incl Addl Loads'!C700</f>
        <v>22</v>
      </c>
      <c r="G126" s="208">
        <f>'[18]DISCOM Sales incl Addl Loads'!R700</f>
        <v>18.662322729061238</v>
      </c>
      <c r="H126" s="208">
        <f>'[18]DISCOM Sales incl Addl Loads'!D700</f>
        <v>63.921999999999997</v>
      </c>
      <c r="I126" s="208">
        <f>'[18]DISCOM Sales incl Addl Loads'!E700</f>
        <v>0</v>
      </c>
      <c r="J126" s="296">
        <f>'[18]DISCOM Sales incl Addl Loads'!$C793</f>
        <v>22</v>
      </c>
      <c r="K126" s="208">
        <f>'[18]DISCOM Sales incl Addl Loads'!R793</f>
        <v>19.035569183642462</v>
      </c>
      <c r="L126" s="208">
        <f>'[18]DISCOM Sales incl Addl Loads'!D793</f>
        <v>63.921999999999997</v>
      </c>
      <c r="M126" s="208">
        <f>'[18]DISCOM Sales incl Addl Loads'!E793</f>
        <v>0</v>
      </c>
      <c r="N126" s="296">
        <f>'[18]DISCOM Sales incl Addl Loads'!C886</f>
        <v>22</v>
      </c>
      <c r="O126" s="208">
        <f>'[18]DISCOM Sales incl Addl Loads'!R886</f>
        <v>19.416280567315312</v>
      </c>
      <c r="P126" s="208">
        <f>'[18]DISCOM Sales incl Addl Loads'!D886</f>
        <v>63.921999999999997</v>
      </c>
      <c r="Q126" s="208">
        <f>'[18]DISCOM Sales incl Addl Loads'!E886</f>
        <v>0</v>
      </c>
      <c r="R126" s="296">
        <f>'[18]DISCOM Sales incl Addl Loads'!C979</f>
        <v>22</v>
      </c>
      <c r="S126" s="208">
        <f>'[18]DISCOM Sales incl Addl Loads'!R979</f>
        <v>19.804606178661622</v>
      </c>
      <c r="T126" s="208">
        <f>'[18]DISCOM Sales incl Addl Loads'!D979</f>
        <v>63.921999999999997</v>
      </c>
      <c r="U126" s="208">
        <f>'[18]DISCOM Sales incl Addl Loads'!E979</f>
        <v>0</v>
      </c>
      <c r="V126" s="296">
        <f>'[18]DISCOM Sales incl Addl Loads'!C1072</f>
        <v>22</v>
      </c>
      <c r="W126" s="208">
        <f>'[18]DISCOM Sales incl Addl Loads'!R1072</f>
        <v>20.200698302234851</v>
      </c>
      <c r="X126" s="208">
        <f>'[18]DISCOM Sales incl Addl Loads'!D1072</f>
        <v>63.921999999999997</v>
      </c>
      <c r="Y126" s="217">
        <f>'[18]DISCOM Sales incl Addl Loads'!E1072</f>
        <v>0</v>
      </c>
      <c r="Z126" s="188"/>
      <c r="AA126" s="188"/>
      <c r="AB126" s="188"/>
      <c r="AC126" s="188"/>
    </row>
    <row r="127" spans="1:29" s="132" customFormat="1" ht="13">
      <c r="A127" s="258" t="s">
        <v>95</v>
      </c>
      <c r="B127" s="333"/>
      <c r="C127" s="269"/>
      <c r="D127" s="269"/>
      <c r="E127" s="271"/>
      <c r="F127" s="296">
        <f>'[18]DISCOM Sales incl Addl Loads'!C701</f>
        <v>27</v>
      </c>
      <c r="G127" s="208">
        <f>'[18]DISCOM Sales incl Addl Loads'!R701</f>
        <v>395.54193975551453</v>
      </c>
      <c r="H127" s="208">
        <f>'[18]DISCOM Sales incl Addl Loads'!D701</f>
        <v>63.538000000000004</v>
      </c>
      <c r="I127" s="208">
        <f>'[18]DISCOM Sales incl Addl Loads'!E701</f>
        <v>0</v>
      </c>
      <c r="J127" s="296">
        <f>'[18]DISCOM Sales incl Addl Loads'!$C794</f>
        <v>27</v>
      </c>
      <c r="K127" s="208">
        <f>'[18]DISCOM Sales incl Addl Loads'!R794</f>
        <v>403.99855758790784</v>
      </c>
      <c r="L127" s="208">
        <f>'[18]DISCOM Sales incl Addl Loads'!D794</f>
        <v>63.538000000000004</v>
      </c>
      <c r="M127" s="208">
        <f>'[18]DISCOM Sales incl Addl Loads'!E794</f>
        <v>0</v>
      </c>
      <c r="N127" s="296">
        <f>'[18]DISCOM Sales incl Addl Loads'!C887</f>
        <v>27</v>
      </c>
      <c r="O127" s="208">
        <f>'[18]DISCOM Sales incl Addl Loads'!R887</f>
        <v>412.64099769758951</v>
      </c>
      <c r="P127" s="208">
        <f>'[18]DISCOM Sales incl Addl Loads'!D887</f>
        <v>63.538000000000004</v>
      </c>
      <c r="Q127" s="208">
        <f>'[18]DISCOM Sales incl Addl Loads'!E887</f>
        <v>0</v>
      </c>
      <c r="R127" s="296">
        <f>'[18]DISCOM Sales incl Addl Loads'!C980</f>
        <v>27</v>
      </c>
      <c r="S127" s="208">
        <f>'[18]DISCOM Sales incl Addl Loads'!R980</f>
        <v>421.47348690780734</v>
      </c>
      <c r="T127" s="208">
        <f>'[18]DISCOM Sales incl Addl Loads'!D980</f>
        <v>63.538000000000004</v>
      </c>
      <c r="U127" s="208">
        <f>'[18]DISCOM Sales incl Addl Loads'!E980</f>
        <v>0</v>
      </c>
      <c r="V127" s="296">
        <f>'[18]DISCOM Sales incl Addl Loads'!C1073</f>
        <v>27</v>
      </c>
      <c r="W127" s="208">
        <f>'[18]DISCOM Sales incl Addl Loads'!R1073</f>
        <v>430.50035218562249</v>
      </c>
      <c r="X127" s="208">
        <f>'[18]DISCOM Sales incl Addl Loads'!D1073</f>
        <v>63.538000000000004</v>
      </c>
      <c r="Y127" s="217">
        <f>'[18]DISCOM Sales incl Addl Loads'!E1073</f>
        <v>0</v>
      </c>
      <c r="Z127" s="188"/>
      <c r="AA127" s="188"/>
      <c r="AB127" s="188"/>
      <c r="AC127" s="188"/>
    </row>
    <row r="128" spans="1:29" s="132" customFormat="1" ht="13">
      <c r="A128" s="258" t="s">
        <v>39</v>
      </c>
      <c r="B128" s="332"/>
      <c r="C128" s="268"/>
      <c r="D128" s="268"/>
      <c r="E128" s="271"/>
      <c r="F128" s="296">
        <f>'[18]DISCOM Sales incl Addl Loads'!C702</f>
        <v>8</v>
      </c>
      <c r="G128" s="208">
        <f>'[18]DISCOM Sales incl Addl Loads'!R702</f>
        <v>30.685986766053819</v>
      </c>
      <c r="H128" s="208">
        <f>'[18]DISCOM Sales incl Addl Loads'!D702</f>
        <v>16.170000000000002</v>
      </c>
      <c r="I128" s="208">
        <f>'[18]DISCOM Sales incl Addl Loads'!E702</f>
        <v>0</v>
      </c>
      <c r="J128" s="296">
        <f>'[18]DISCOM Sales incl Addl Loads'!$C795</f>
        <v>8</v>
      </c>
      <c r="K128" s="208">
        <f>'[18]DISCOM Sales incl Addl Loads'!R795</f>
        <v>31.299706501374896</v>
      </c>
      <c r="L128" s="208">
        <f>'[18]DISCOM Sales incl Addl Loads'!D795</f>
        <v>16.170000000000002</v>
      </c>
      <c r="M128" s="208">
        <f>'[18]DISCOM Sales incl Addl Loads'!E795</f>
        <v>0</v>
      </c>
      <c r="N128" s="296">
        <f>'[18]DISCOM Sales incl Addl Loads'!C888</f>
        <v>8</v>
      </c>
      <c r="O128" s="208">
        <f>'[18]DISCOM Sales incl Addl Loads'!R888</f>
        <v>31.925700631402396</v>
      </c>
      <c r="P128" s="208">
        <f>'[18]DISCOM Sales incl Addl Loads'!D888</f>
        <v>16.170000000000002</v>
      </c>
      <c r="Q128" s="208">
        <f>'[18]DISCOM Sales incl Addl Loads'!E888</f>
        <v>0</v>
      </c>
      <c r="R128" s="296">
        <f>'[18]DISCOM Sales incl Addl Loads'!C981</f>
        <v>8</v>
      </c>
      <c r="S128" s="208">
        <f>'[18]DISCOM Sales incl Addl Loads'!R981</f>
        <v>32.564214644030443</v>
      </c>
      <c r="T128" s="208">
        <f>'[18]DISCOM Sales incl Addl Loads'!D981</f>
        <v>16.170000000000002</v>
      </c>
      <c r="U128" s="208">
        <f>'[18]DISCOM Sales incl Addl Loads'!E981</f>
        <v>0</v>
      </c>
      <c r="V128" s="296">
        <f>'[18]DISCOM Sales incl Addl Loads'!C1074</f>
        <v>8</v>
      </c>
      <c r="W128" s="208">
        <f>'[18]DISCOM Sales incl Addl Loads'!R1074</f>
        <v>33.215498936911047</v>
      </c>
      <c r="X128" s="208">
        <f>'[18]DISCOM Sales incl Addl Loads'!D1074</f>
        <v>16.170000000000002</v>
      </c>
      <c r="Y128" s="217">
        <f>'[18]DISCOM Sales incl Addl Loads'!E1074</f>
        <v>0</v>
      </c>
      <c r="Z128" s="188"/>
      <c r="AA128" s="188"/>
      <c r="AB128" s="188"/>
      <c r="AC128" s="188"/>
    </row>
    <row r="129" spans="1:29" s="132" customFormat="1" ht="13">
      <c r="A129" s="259" t="s">
        <v>49</v>
      </c>
      <c r="B129" s="332"/>
      <c r="C129" s="268"/>
      <c r="D129" s="268"/>
      <c r="E129" s="271"/>
      <c r="F129" s="296">
        <f>'[18]DISCOM Sales incl Addl Loads'!C703</f>
        <v>9</v>
      </c>
      <c r="G129" s="208">
        <f>'[18]DISCOM Sales incl Addl Loads'!R703</f>
        <v>2.2109850244040197</v>
      </c>
      <c r="H129" s="208">
        <f>'[18]DISCOM Sales incl Addl Loads'!D703</f>
        <v>8.4700000000000006</v>
      </c>
      <c r="I129" s="208">
        <f>'[18]DISCOM Sales incl Addl Loads'!E703</f>
        <v>0</v>
      </c>
      <c r="J129" s="296">
        <f>'[18]DISCOM Sales incl Addl Loads'!$C796</f>
        <v>9</v>
      </c>
      <c r="K129" s="208">
        <f>'[18]DISCOM Sales incl Addl Loads'!R796</f>
        <v>2.2272814968921004</v>
      </c>
      <c r="L129" s="208">
        <f>'[18]DISCOM Sales incl Addl Loads'!D796</f>
        <v>8.4700000000000006</v>
      </c>
      <c r="M129" s="208">
        <f>'[18]DISCOM Sales incl Addl Loads'!E796</f>
        <v>0</v>
      </c>
      <c r="N129" s="296">
        <f>'[18]DISCOM Sales incl Addl Loads'!C889</f>
        <v>9</v>
      </c>
      <c r="O129" s="208">
        <f>'[18]DISCOM Sales incl Addl Loads'!R889</f>
        <v>2.243903898829942</v>
      </c>
      <c r="P129" s="208">
        <f>'[18]DISCOM Sales incl Addl Loads'!D889</f>
        <v>8.4700000000000006</v>
      </c>
      <c r="Q129" s="208">
        <f>'[18]DISCOM Sales incl Addl Loads'!E889</f>
        <v>0</v>
      </c>
      <c r="R129" s="296">
        <f>'[18]DISCOM Sales incl Addl Loads'!C982</f>
        <v>9</v>
      </c>
      <c r="S129" s="208">
        <f>'[18]DISCOM Sales incl Addl Loads'!R982</f>
        <v>2.260858748806541</v>
      </c>
      <c r="T129" s="208">
        <f>'[18]DISCOM Sales incl Addl Loads'!D982</f>
        <v>8.4700000000000006</v>
      </c>
      <c r="U129" s="208">
        <f>'[18]DISCOM Sales incl Addl Loads'!E982</f>
        <v>0</v>
      </c>
      <c r="V129" s="296">
        <f>'[18]DISCOM Sales incl Addl Loads'!C1075</f>
        <v>9</v>
      </c>
      <c r="W129" s="208">
        <f>'[18]DISCOM Sales incl Addl Loads'!R1075</f>
        <v>2.2781526957826719</v>
      </c>
      <c r="X129" s="208">
        <f>'[18]DISCOM Sales incl Addl Loads'!D1075</f>
        <v>8.4700000000000006</v>
      </c>
      <c r="Y129" s="217">
        <f>'[18]DISCOM Sales incl Addl Loads'!E1075</f>
        <v>0</v>
      </c>
      <c r="Z129" s="188"/>
      <c r="AA129" s="188"/>
      <c r="AB129" s="188"/>
      <c r="AC129" s="188"/>
    </row>
    <row r="130" spans="1:29" s="132" customFormat="1" ht="13">
      <c r="A130" s="259" t="s">
        <v>99</v>
      </c>
      <c r="B130" s="332"/>
      <c r="C130" s="268"/>
      <c r="D130" s="268"/>
      <c r="E130" s="271"/>
      <c r="F130" s="296">
        <f>'[18]DISCOM Sales incl Addl Loads'!C704</f>
        <v>0</v>
      </c>
      <c r="G130" s="208">
        <f>'[18]DISCOM Sales incl Addl Loads'!R704</f>
        <v>0</v>
      </c>
      <c r="H130" s="208">
        <f>'[18]DISCOM Sales incl Addl Loads'!D704</f>
        <v>0</v>
      </c>
      <c r="I130" s="208">
        <f>'[18]DISCOM Sales incl Addl Loads'!E704</f>
        <v>0</v>
      </c>
      <c r="J130" s="296">
        <f>'[18]DISCOM Sales incl Addl Loads'!$C797</f>
        <v>0</v>
      </c>
      <c r="K130" s="208">
        <f>'[18]DISCOM Sales incl Addl Loads'!R797</f>
        <v>0</v>
      </c>
      <c r="L130" s="208">
        <f>'[18]DISCOM Sales incl Addl Loads'!D797</f>
        <v>0</v>
      </c>
      <c r="M130" s="208">
        <f>'[18]DISCOM Sales incl Addl Loads'!E797</f>
        <v>0</v>
      </c>
      <c r="N130" s="296">
        <f>'[18]DISCOM Sales incl Addl Loads'!C890</f>
        <v>0</v>
      </c>
      <c r="O130" s="208">
        <f>'[18]DISCOM Sales incl Addl Loads'!R890</f>
        <v>0</v>
      </c>
      <c r="P130" s="208">
        <f>'[18]DISCOM Sales incl Addl Loads'!D890</f>
        <v>0</v>
      </c>
      <c r="Q130" s="208">
        <f>'[18]DISCOM Sales incl Addl Loads'!E890</f>
        <v>0</v>
      </c>
      <c r="R130" s="296">
        <f>'[18]DISCOM Sales incl Addl Loads'!C983</f>
        <v>0</v>
      </c>
      <c r="S130" s="208">
        <f>'[18]DISCOM Sales incl Addl Loads'!R983</f>
        <v>0</v>
      </c>
      <c r="T130" s="208">
        <f>'[18]DISCOM Sales incl Addl Loads'!D983</f>
        <v>0</v>
      </c>
      <c r="U130" s="208">
        <f>'[18]DISCOM Sales incl Addl Loads'!E983</f>
        <v>0</v>
      </c>
      <c r="V130" s="296">
        <f>'[18]DISCOM Sales incl Addl Loads'!C1076</f>
        <v>0</v>
      </c>
      <c r="W130" s="208">
        <f>'[18]DISCOM Sales incl Addl Loads'!R1076</f>
        <v>0</v>
      </c>
      <c r="X130" s="208">
        <f>'[18]DISCOM Sales incl Addl Loads'!D1076</f>
        <v>0</v>
      </c>
      <c r="Y130" s="217">
        <f>'[18]DISCOM Sales incl Addl Loads'!E1076</f>
        <v>0</v>
      </c>
      <c r="Z130" s="188"/>
      <c r="AA130" s="188"/>
      <c r="AB130" s="188"/>
      <c r="AC130" s="188"/>
    </row>
    <row r="131" spans="1:29">
      <c r="A131" s="256" t="s">
        <v>18</v>
      </c>
      <c r="B131" s="330">
        <f>SUM(B132,B140,B141,B146,B151:B155)</f>
        <v>0</v>
      </c>
      <c r="C131" s="206">
        <f t="shared" ref="C131:Y131" si="265">SUM(C132,C140,C141,C146,C151:C155)</f>
        <v>0</v>
      </c>
      <c r="D131" s="206">
        <f t="shared" si="265"/>
        <v>0</v>
      </c>
      <c r="E131" s="206">
        <f t="shared" si="265"/>
        <v>0</v>
      </c>
      <c r="F131" s="330">
        <f t="shared" si="265"/>
        <v>76</v>
      </c>
      <c r="G131" s="206">
        <f t="shared" si="265"/>
        <v>5595.2768836435562</v>
      </c>
      <c r="H131" s="206">
        <f t="shared" si="265"/>
        <v>2990.903674180377</v>
      </c>
      <c r="I131" s="206">
        <f t="shared" si="265"/>
        <v>0</v>
      </c>
      <c r="J131" s="330">
        <f t="shared" si="265"/>
        <v>76</v>
      </c>
      <c r="K131" s="206">
        <f t="shared" si="265"/>
        <v>6060.84386662828</v>
      </c>
      <c r="L131" s="206">
        <f t="shared" si="265"/>
        <v>3002.8216717008718</v>
      </c>
      <c r="M131" s="206">
        <f t="shared" si="265"/>
        <v>0</v>
      </c>
      <c r="N131" s="330">
        <f t="shared" si="265"/>
        <v>76</v>
      </c>
      <c r="O131" s="206">
        <f t="shared" si="265"/>
        <v>6569.1023585604398</v>
      </c>
      <c r="P131" s="206">
        <f t="shared" si="265"/>
        <v>3015.2179162716043</v>
      </c>
      <c r="Q131" s="206">
        <f t="shared" si="265"/>
        <v>0</v>
      </c>
      <c r="R131" s="330">
        <f t="shared" si="265"/>
        <v>76</v>
      </c>
      <c r="S131" s="206">
        <f t="shared" si="265"/>
        <v>7124.1647056978372</v>
      </c>
      <c r="T131" s="206">
        <f t="shared" si="265"/>
        <v>3026.1212940144092</v>
      </c>
      <c r="U131" s="206">
        <f t="shared" si="265"/>
        <v>0</v>
      </c>
      <c r="V131" s="330">
        <f t="shared" si="265"/>
        <v>76</v>
      </c>
      <c r="W131" s="206">
        <f t="shared" si="265"/>
        <v>7730.5213691054278</v>
      </c>
      <c r="X131" s="206">
        <f t="shared" si="265"/>
        <v>3039.5624357728798</v>
      </c>
      <c r="Y131" s="203">
        <f t="shared" si="265"/>
        <v>0</v>
      </c>
    </row>
    <row r="132" spans="1:29" s="132" customFormat="1" ht="13">
      <c r="A132" s="199" t="s">
        <v>171</v>
      </c>
      <c r="B132" s="332"/>
      <c r="C132" s="268"/>
      <c r="D132" s="268"/>
      <c r="E132" s="271"/>
      <c r="F132" s="296">
        <f>'[18]DISCOM Sales incl Addl Loads'!C713</f>
        <v>16</v>
      </c>
      <c r="G132" s="208">
        <f>'[18]DISCOM Sales incl Addl Loads'!R713</f>
        <v>863.83236679594688</v>
      </c>
      <c r="H132" s="208">
        <f>'[18]DISCOM Sales incl Addl Loads'!D713</f>
        <v>197.22000000000003</v>
      </c>
      <c r="I132" s="208">
        <f>'[18]DISCOM Sales incl Addl Loads'!E713</f>
        <v>0</v>
      </c>
      <c r="J132" s="296">
        <f>'[18]DISCOM Sales incl Addl Loads'!C806</f>
        <v>16</v>
      </c>
      <c r="K132" s="208">
        <f>'[18]DISCOM Sales incl Addl Loads'!R806</f>
        <v>908.64421741392664</v>
      </c>
      <c r="L132" s="208">
        <f>'[18]DISCOM Sales incl Addl Loads'!D806</f>
        <v>197.22000000000003</v>
      </c>
      <c r="M132" s="208">
        <f>'[18]DISCOM Sales incl Addl Loads'!E806</f>
        <v>0</v>
      </c>
      <c r="N132" s="296">
        <f>'[18]DISCOM Sales incl Addl Loads'!C899</f>
        <v>16</v>
      </c>
      <c r="O132" s="208">
        <f>'[18]DISCOM Sales incl Addl Loads'!R899</f>
        <v>955.91679133950186</v>
      </c>
      <c r="P132" s="208">
        <f>'[18]DISCOM Sales incl Addl Loads'!D899</f>
        <v>197.22000000000003</v>
      </c>
      <c r="Q132" s="208">
        <f>'[18]DISCOM Sales incl Addl Loads'!E899</f>
        <v>0</v>
      </c>
      <c r="R132" s="296">
        <f>'[18]DISCOM Sales incl Addl Loads'!C992</f>
        <v>16</v>
      </c>
      <c r="S132" s="208">
        <f>'[18]DISCOM Sales incl Addl Loads'!R992</f>
        <v>1005.7928724916302</v>
      </c>
      <c r="T132" s="208">
        <f>'[18]DISCOM Sales incl Addl Loads'!D992</f>
        <v>197.22000000000003</v>
      </c>
      <c r="U132" s="208">
        <f>'[18]DISCOM Sales incl Addl Loads'!E992</f>
        <v>0</v>
      </c>
      <c r="V132" s="296">
        <f>'[18]DISCOM Sales incl Addl Loads'!C1085</f>
        <v>16</v>
      </c>
      <c r="W132" s="208">
        <f>'[18]DISCOM Sales incl Addl Loads'!R1085</f>
        <v>1058.4239505287151</v>
      </c>
      <c r="X132" s="208">
        <f>'[18]DISCOM Sales incl Addl Loads'!D1085</f>
        <v>197.22000000000003</v>
      </c>
      <c r="Y132" s="217">
        <f>'[18]DISCOM Sales incl Addl Loads'!E1085</f>
        <v>0</v>
      </c>
      <c r="Z132" s="134"/>
      <c r="AA132" s="134"/>
      <c r="AB132" s="134"/>
      <c r="AC132" s="134"/>
    </row>
    <row r="133" spans="1:29" s="247" customFormat="1">
      <c r="A133" s="198" t="s">
        <v>161</v>
      </c>
      <c r="B133" s="297">
        <f>B$132*$Z133</f>
        <v>0</v>
      </c>
      <c r="C133" s="205">
        <f>C$132*$AA133</f>
        <v>0</v>
      </c>
      <c r="D133" s="205">
        <f>D$132*$AB133</f>
        <v>0</v>
      </c>
      <c r="E133" s="205">
        <f>IFERROR(E$132*$AC133,0)</f>
        <v>0</v>
      </c>
      <c r="F133" s="297">
        <f>F$132*$Z133</f>
        <v>0</v>
      </c>
      <c r="G133" s="205">
        <f>G$132*$AA133</f>
        <v>96.300060900953227</v>
      </c>
      <c r="H133" s="205">
        <f>H$132*$AB133</f>
        <v>0</v>
      </c>
      <c r="I133" s="205">
        <f>IFERROR(I$132*$AC133,0)</f>
        <v>0</v>
      </c>
      <c r="J133" s="297">
        <f>J$132*$Z133</f>
        <v>0</v>
      </c>
      <c r="K133" s="205">
        <f>K$132*$AA133</f>
        <v>101.29568749411055</v>
      </c>
      <c r="L133" s="205">
        <f>L$132*$AB133</f>
        <v>0</v>
      </c>
      <c r="M133" s="205">
        <f>IFERROR(M$132*$AC133,0)</f>
        <v>0</v>
      </c>
      <c r="N133" s="297">
        <f>N$132*$Z133</f>
        <v>0</v>
      </c>
      <c r="O133" s="205">
        <f>O$132*$AA133</f>
        <v>106.5656356032129</v>
      </c>
      <c r="P133" s="205">
        <f>P$132*$AB133</f>
        <v>0</v>
      </c>
      <c r="Q133" s="205">
        <f>IFERROR(Q$132*$AC133,0)</f>
        <v>0</v>
      </c>
      <c r="R133" s="297">
        <f>R$132*$Z133</f>
        <v>0</v>
      </c>
      <c r="S133" s="205">
        <f>S$132*$AA133</f>
        <v>112.12582278428135</v>
      </c>
      <c r="T133" s="205">
        <f>T$132*$AB133</f>
        <v>0</v>
      </c>
      <c r="U133" s="205">
        <f>IFERROR(U$132*$AC133,0)</f>
        <v>0</v>
      </c>
      <c r="V133" s="297">
        <f>V$132*$Z133</f>
        <v>0</v>
      </c>
      <c r="W133" s="205">
        <f>W$132*$AA133</f>
        <v>117.99313710945914</v>
      </c>
      <c r="X133" s="205">
        <f>X$132*$AB133</f>
        <v>0</v>
      </c>
      <c r="Y133" s="195">
        <f>IFERROR(Y$132*$AC133,0)</f>
        <v>0</v>
      </c>
      <c r="Z133" s="246">
        <v>0</v>
      </c>
      <c r="AA133" s="246">
        <v>0.11148003316678347</v>
      </c>
      <c r="AB133" s="246">
        <v>0</v>
      </c>
      <c r="AC133" s="246">
        <v>0</v>
      </c>
    </row>
    <row r="134" spans="1:29" s="193" customFormat="1" ht="13">
      <c r="A134" s="198" t="s">
        <v>163</v>
      </c>
      <c r="B134" s="297">
        <f>B$133*$Z134</f>
        <v>0</v>
      </c>
      <c r="C134" s="205">
        <f>C$133*$AA134</f>
        <v>0</v>
      </c>
      <c r="D134" s="205">
        <f>D$133*$AB134</f>
        <v>0</v>
      </c>
      <c r="E134" s="205">
        <f>IFERROR(E$133*$AC134,0)</f>
        <v>0</v>
      </c>
      <c r="F134" s="297">
        <f t="shared" ref="F134:F139" si="266">F$132*$Z134</f>
        <v>0</v>
      </c>
      <c r="G134" s="205">
        <f t="shared" ref="G134:G139" si="267">G$132*$AA134</f>
        <v>0</v>
      </c>
      <c r="H134" s="205">
        <f t="shared" ref="H134:H139" si="268">H$132*$AB134</f>
        <v>0</v>
      </c>
      <c r="I134" s="205">
        <f t="shared" ref="I134:I139" si="269">IFERROR(I$132*$AC134,0)</f>
        <v>0</v>
      </c>
      <c r="J134" s="297">
        <f t="shared" ref="J134:J139" si="270">J$132*$Z134</f>
        <v>0</v>
      </c>
      <c r="K134" s="205">
        <f t="shared" ref="K134:K139" si="271">K$132*$AA134</f>
        <v>0</v>
      </c>
      <c r="L134" s="205">
        <f t="shared" ref="L134:L139" si="272">L$132*$AB134</f>
        <v>0</v>
      </c>
      <c r="M134" s="205">
        <f t="shared" ref="M134:M139" si="273">IFERROR(M$132*$AC134,0)</f>
        <v>0</v>
      </c>
      <c r="N134" s="297">
        <f t="shared" ref="N134:N139" si="274">N$132*$Z134</f>
        <v>0</v>
      </c>
      <c r="O134" s="205">
        <f t="shared" ref="O134:O139" si="275">O$132*$AA134</f>
        <v>0</v>
      </c>
      <c r="P134" s="205">
        <f t="shared" ref="P134:P139" si="276">P$132*$AB134</f>
        <v>0</v>
      </c>
      <c r="Q134" s="205">
        <f t="shared" ref="Q134:Q139" si="277">IFERROR(Q$132*$AC134,0)</f>
        <v>0</v>
      </c>
      <c r="R134" s="297">
        <f t="shared" ref="R134:R139" si="278">R$132*$Z134</f>
        <v>0</v>
      </c>
      <c r="S134" s="205">
        <f t="shared" ref="S134:S139" si="279">S$132*$AA134</f>
        <v>0</v>
      </c>
      <c r="T134" s="205">
        <f t="shared" ref="T134:T139" si="280">T$132*$AB134</f>
        <v>0</v>
      </c>
      <c r="U134" s="205">
        <f t="shared" ref="U134:U139" si="281">IFERROR(U$132*$AC134,0)</f>
        <v>0</v>
      </c>
      <c r="V134" s="297">
        <f t="shared" ref="V134:V139" si="282">V$132*$Z134</f>
        <v>0</v>
      </c>
      <c r="W134" s="205">
        <f t="shared" ref="W134:W139" si="283">W$132*$AA134</f>
        <v>0</v>
      </c>
      <c r="X134" s="205">
        <f t="shared" ref="X134:X139" si="284">X$132*$AB134</f>
        <v>0</v>
      </c>
      <c r="Y134" s="195">
        <f t="shared" ref="Y134:Y139" si="285">IFERROR(Y$132*$AC134,0)</f>
        <v>0</v>
      </c>
      <c r="Z134" s="200"/>
      <c r="AA134" s="200"/>
      <c r="AB134" s="200"/>
      <c r="AC134" s="201">
        <v>0</v>
      </c>
    </row>
    <row r="135" spans="1:29" s="193" customFormat="1" ht="13">
      <c r="A135" s="196" t="s">
        <v>164</v>
      </c>
      <c r="B135" s="297">
        <f t="shared" ref="B135:B139" si="286">B$133*$Z135</f>
        <v>0</v>
      </c>
      <c r="C135" s="205">
        <f t="shared" ref="C135:C139" si="287">C$133*$AA135</f>
        <v>0</v>
      </c>
      <c r="D135" s="205">
        <f t="shared" ref="D135:D139" si="288">D$133*$AB135</f>
        <v>0</v>
      </c>
      <c r="E135" s="205">
        <f t="shared" ref="E135:E139" si="289">IFERROR(E$133*$AC135,0)</f>
        <v>0</v>
      </c>
      <c r="F135" s="297">
        <f t="shared" si="266"/>
        <v>0</v>
      </c>
      <c r="G135" s="205">
        <f t="shared" si="267"/>
        <v>0</v>
      </c>
      <c r="H135" s="205">
        <f t="shared" si="268"/>
        <v>0</v>
      </c>
      <c r="I135" s="205">
        <f t="shared" si="269"/>
        <v>0</v>
      </c>
      <c r="J135" s="297">
        <f t="shared" si="270"/>
        <v>0</v>
      </c>
      <c r="K135" s="205">
        <f t="shared" si="271"/>
        <v>0</v>
      </c>
      <c r="L135" s="205">
        <f t="shared" si="272"/>
        <v>0</v>
      </c>
      <c r="M135" s="205">
        <f t="shared" si="273"/>
        <v>0</v>
      </c>
      <c r="N135" s="297">
        <f t="shared" si="274"/>
        <v>0</v>
      </c>
      <c r="O135" s="205">
        <f t="shared" si="275"/>
        <v>0</v>
      </c>
      <c r="P135" s="205">
        <f t="shared" si="276"/>
        <v>0</v>
      </c>
      <c r="Q135" s="205">
        <f t="shared" si="277"/>
        <v>0</v>
      </c>
      <c r="R135" s="297">
        <f t="shared" si="278"/>
        <v>0</v>
      </c>
      <c r="S135" s="205">
        <f t="shared" si="279"/>
        <v>0</v>
      </c>
      <c r="T135" s="205">
        <f t="shared" si="280"/>
        <v>0</v>
      </c>
      <c r="U135" s="205">
        <f t="shared" si="281"/>
        <v>0</v>
      </c>
      <c r="V135" s="297">
        <f t="shared" si="282"/>
        <v>0</v>
      </c>
      <c r="W135" s="205">
        <f t="shared" si="283"/>
        <v>0</v>
      </c>
      <c r="X135" s="205">
        <f t="shared" si="284"/>
        <v>0</v>
      </c>
      <c r="Y135" s="195">
        <f t="shared" si="285"/>
        <v>0</v>
      </c>
      <c r="Z135" s="200">
        <v>0</v>
      </c>
      <c r="AA135" s="200">
        <v>0</v>
      </c>
      <c r="AB135" s="200">
        <v>0</v>
      </c>
      <c r="AC135" s="201">
        <v>0</v>
      </c>
    </row>
    <row r="136" spans="1:29" s="193" customFormat="1" ht="13">
      <c r="A136" s="196" t="s">
        <v>165</v>
      </c>
      <c r="B136" s="297">
        <f t="shared" si="286"/>
        <v>0</v>
      </c>
      <c r="C136" s="205">
        <f t="shared" si="287"/>
        <v>0</v>
      </c>
      <c r="D136" s="205">
        <f t="shared" si="288"/>
        <v>0</v>
      </c>
      <c r="E136" s="205">
        <f t="shared" si="289"/>
        <v>0</v>
      </c>
      <c r="F136" s="297">
        <f t="shared" si="266"/>
        <v>0</v>
      </c>
      <c r="G136" s="205">
        <f t="shared" si="267"/>
        <v>0</v>
      </c>
      <c r="H136" s="205">
        <f t="shared" si="268"/>
        <v>0</v>
      </c>
      <c r="I136" s="205">
        <f t="shared" si="269"/>
        <v>0</v>
      </c>
      <c r="J136" s="297">
        <f t="shared" si="270"/>
        <v>0</v>
      </c>
      <c r="K136" s="205">
        <f t="shared" si="271"/>
        <v>0</v>
      </c>
      <c r="L136" s="205">
        <f t="shared" si="272"/>
        <v>0</v>
      </c>
      <c r="M136" s="205">
        <f t="shared" si="273"/>
        <v>0</v>
      </c>
      <c r="N136" s="297">
        <f t="shared" si="274"/>
        <v>0</v>
      </c>
      <c r="O136" s="205">
        <f t="shared" si="275"/>
        <v>0</v>
      </c>
      <c r="P136" s="205">
        <f t="shared" si="276"/>
        <v>0</v>
      </c>
      <c r="Q136" s="205">
        <f t="shared" si="277"/>
        <v>0</v>
      </c>
      <c r="R136" s="297">
        <f t="shared" si="278"/>
        <v>0</v>
      </c>
      <c r="S136" s="205">
        <f t="shared" si="279"/>
        <v>0</v>
      </c>
      <c r="T136" s="205">
        <f t="shared" si="280"/>
        <v>0</v>
      </c>
      <c r="U136" s="205">
        <f t="shared" si="281"/>
        <v>0</v>
      </c>
      <c r="V136" s="297">
        <f t="shared" si="282"/>
        <v>0</v>
      </c>
      <c r="W136" s="205">
        <f t="shared" si="283"/>
        <v>0</v>
      </c>
      <c r="X136" s="205">
        <f t="shared" si="284"/>
        <v>0</v>
      </c>
      <c r="Y136" s="195">
        <f t="shared" si="285"/>
        <v>0</v>
      </c>
      <c r="Z136" s="200">
        <v>0</v>
      </c>
      <c r="AA136" s="200">
        <v>0</v>
      </c>
      <c r="AB136" s="200">
        <v>0</v>
      </c>
      <c r="AC136" s="201">
        <v>0</v>
      </c>
    </row>
    <row r="137" spans="1:29" s="193" customFormat="1" ht="13">
      <c r="A137" s="196" t="s">
        <v>157</v>
      </c>
      <c r="B137" s="297">
        <f t="shared" si="286"/>
        <v>0</v>
      </c>
      <c r="C137" s="205">
        <f t="shared" si="287"/>
        <v>0</v>
      </c>
      <c r="D137" s="205">
        <f t="shared" si="288"/>
        <v>0</v>
      </c>
      <c r="E137" s="205">
        <f t="shared" si="289"/>
        <v>0</v>
      </c>
      <c r="F137" s="297">
        <f t="shared" si="266"/>
        <v>0</v>
      </c>
      <c r="G137" s="205">
        <f t="shared" si="267"/>
        <v>216.9908562920601</v>
      </c>
      <c r="H137" s="205">
        <f t="shared" si="268"/>
        <v>0</v>
      </c>
      <c r="I137" s="205">
        <f t="shared" si="269"/>
        <v>0</v>
      </c>
      <c r="J137" s="297">
        <f t="shared" si="270"/>
        <v>0</v>
      </c>
      <c r="K137" s="205">
        <f t="shared" si="271"/>
        <v>228.24739426330314</v>
      </c>
      <c r="L137" s="205">
        <f t="shared" si="272"/>
        <v>0</v>
      </c>
      <c r="M137" s="205">
        <f t="shared" si="273"/>
        <v>0</v>
      </c>
      <c r="N137" s="297">
        <f t="shared" si="274"/>
        <v>0</v>
      </c>
      <c r="O137" s="205">
        <f t="shared" si="275"/>
        <v>240.12205500713162</v>
      </c>
      <c r="P137" s="205">
        <f t="shared" si="276"/>
        <v>0</v>
      </c>
      <c r="Q137" s="205">
        <f t="shared" si="277"/>
        <v>0</v>
      </c>
      <c r="R137" s="297">
        <f t="shared" si="278"/>
        <v>0</v>
      </c>
      <c r="S137" s="205">
        <f t="shared" si="279"/>
        <v>252.65070521022028</v>
      </c>
      <c r="T137" s="205">
        <f t="shared" si="280"/>
        <v>0</v>
      </c>
      <c r="U137" s="205">
        <f t="shared" si="281"/>
        <v>0</v>
      </c>
      <c r="V137" s="297">
        <f t="shared" si="282"/>
        <v>0</v>
      </c>
      <c r="W137" s="205">
        <f t="shared" si="283"/>
        <v>265.87139840235096</v>
      </c>
      <c r="X137" s="205">
        <f t="shared" si="284"/>
        <v>0</v>
      </c>
      <c r="Y137" s="195">
        <f t="shared" si="285"/>
        <v>0</v>
      </c>
      <c r="Z137" s="200">
        <v>0</v>
      </c>
      <c r="AA137" s="200">
        <v>0.25119556135283982</v>
      </c>
      <c r="AB137" s="200">
        <v>0</v>
      </c>
      <c r="AC137" s="201">
        <v>0</v>
      </c>
    </row>
    <row r="138" spans="1:29" s="193" customFormat="1" ht="13">
      <c r="A138" s="196" t="s">
        <v>158</v>
      </c>
      <c r="B138" s="297">
        <f t="shared" si="286"/>
        <v>0</v>
      </c>
      <c r="C138" s="205">
        <f t="shared" si="287"/>
        <v>0</v>
      </c>
      <c r="D138" s="205">
        <f t="shared" si="288"/>
        <v>0</v>
      </c>
      <c r="E138" s="205">
        <f t="shared" si="289"/>
        <v>0</v>
      </c>
      <c r="F138" s="297">
        <f t="shared" si="266"/>
        <v>0</v>
      </c>
      <c r="G138" s="205">
        <f t="shared" si="267"/>
        <v>141.74581519654433</v>
      </c>
      <c r="H138" s="205">
        <f t="shared" si="268"/>
        <v>0</v>
      </c>
      <c r="I138" s="205">
        <f t="shared" si="269"/>
        <v>0</v>
      </c>
      <c r="J138" s="297">
        <f t="shared" si="270"/>
        <v>0</v>
      </c>
      <c r="K138" s="205">
        <f t="shared" si="271"/>
        <v>149.09896904961332</v>
      </c>
      <c r="L138" s="205">
        <f t="shared" si="272"/>
        <v>0</v>
      </c>
      <c r="M138" s="205">
        <f t="shared" si="273"/>
        <v>0</v>
      </c>
      <c r="N138" s="297">
        <f t="shared" si="274"/>
        <v>0</v>
      </c>
      <c r="O138" s="205">
        <f t="shared" si="275"/>
        <v>156.85590174290101</v>
      </c>
      <c r="P138" s="205">
        <f t="shared" si="276"/>
        <v>0</v>
      </c>
      <c r="Q138" s="205">
        <f t="shared" si="277"/>
        <v>0</v>
      </c>
      <c r="R138" s="297">
        <f t="shared" si="278"/>
        <v>0</v>
      </c>
      <c r="S138" s="205">
        <f t="shared" si="279"/>
        <v>165.04004261729293</v>
      </c>
      <c r="T138" s="205">
        <f t="shared" si="280"/>
        <v>0</v>
      </c>
      <c r="U138" s="205">
        <f t="shared" si="281"/>
        <v>0</v>
      </c>
      <c r="V138" s="297">
        <f t="shared" si="282"/>
        <v>0</v>
      </c>
      <c r="W138" s="205">
        <f t="shared" si="283"/>
        <v>173.6762495340474</v>
      </c>
      <c r="X138" s="205">
        <f t="shared" si="284"/>
        <v>0</v>
      </c>
      <c r="Y138" s="195">
        <f t="shared" si="285"/>
        <v>0</v>
      </c>
      <c r="Z138" s="200">
        <v>0</v>
      </c>
      <c r="AA138" s="200">
        <v>0.16408949310651069</v>
      </c>
      <c r="AB138" s="200">
        <v>0</v>
      </c>
      <c r="AC138" s="201">
        <v>0</v>
      </c>
    </row>
    <row r="139" spans="1:29" s="193" customFormat="1" ht="13">
      <c r="A139" s="196" t="s">
        <v>159</v>
      </c>
      <c r="B139" s="297">
        <f t="shared" si="286"/>
        <v>0</v>
      </c>
      <c r="C139" s="205">
        <f t="shared" si="287"/>
        <v>0</v>
      </c>
      <c r="D139" s="205">
        <f t="shared" si="288"/>
        <v>0</v>
      </c>
      <c r="E139" s="205">
        <f t="shared" si="289"/>
        <v>0</v>
      </c>
      <c r="F139" s="297">
        <f t="shared" si="266"/>
        <v>0</v>
      </c>
      <c r="G139" s="205">
        <f t="shared" si="267"/>
        <v>408.79563440638924</v>
      </c>
      <c r="H139" s="205">
        <f t="shared" si="268"/>
        <v>0</v>
      </c>
      <c r="I139" s="205">
        <f t="shared" si="269"/>
        <v>0</v>
      </c>
      <c r="J139" s="297">
        <f t="shared" si="270"/>
        <v>0</v>
      </c>
      <c r="K139" s="205">
        <f t="shared" si="271"/>
        <v>430.00216660689966</v>
      </c>
      <c r="L139" s="205">
        <f t="shared" si="272"/>
        <v>0</v>
      </c>
      <c r="M139" s="205">
        <f t="shared" si="273"/>
        <v>0</v>
      </c>
      <c r="N139" s="297">
        <f t="shared" si="274"/>
        <v>0</v>
      </c>
      <c r="O139" s="205">
        <f t="shared" si="275"/>
        <v>452.37319898625634</v>
      </c>
      <c r="P139" s="205">
        <f t="shared" si="276"/>
        <v>0</v>
      </c>
      <c r="Q139" s="205">
        <f t="shared" si="277"/>
        <v>0</v>
      </c>
      <c r="R139" s="297">
        <f t="shared" si="278"/>
        <v>0</v>
      </c>
      <c r="S139" s="205">
        <f t="shared" si="279"/>
        <v>475.97630187983566</v>
      </c>
      <c r="T139" s="205">
        <f t="shared" si="280"/>
        <v>0</v>
      </c>
      <c r="U139" s="205">
        <f t="shared" si="281"/>
        <v>0</v>
      </c>
      <c r="V139" s="297">
        <f t="shared" si="282"/>
        <v>0</v>
      </c>
      <c r="W139" s="205">
        <f t="shared" si="283"/>
        <v>500.88316548285763</v>
      </c>
      <c r="X139" s="205">
        <f t="shared" si="284"/>
        <v>0</v>
      </c>
      <c r="Y139" s="195">
        <f t="shared" si="285"/>
        <v>0</v>
      </c>
      <c r="Z139" s="200">
        <v>0</v>
      </c>
      <c r="AA139" s="200">
        <v>0.47323491237386606</v>
      </c>
      <c r="AB139" s="200">
        <v>0</v>
      </c>
      <c r="AC139" s="201">
        <v>0</v>
      </c>
    </row>
    <row r="140" spans="1:29" s="132" customFormat="1" ht="13">
      <c r="A140" s="259" t="s">
        <v>53</v>
      </c>
      <c r="B140" s="332"/>
      <c r="C140" s="268"/>
      <c r="D140" s="268"/>
      <c r="E140" s="271"/>
      <c r="F140" s="296">
        <f>'[18]DISCOM Sales incl Addl Loads'!C717</f>
        <v>0</v>
      </c>
      <c r="G140" s="208">
        <f>'[18]DISCOM Sales incl Addl Loads'!R717</f>
        <v>0</v>
      </c>
      <c r="H140" s="208">
        <f>'[18]DISCOM Sales incl Addl Loads'!D717</f>
        <v>0</v>
      </c>
      <c r="I140" s="208">
        <f>'[18]DISCOM Sales incl Addl Loads'!E717</f>
        <v>0</v>
      </c>
      <c r="J140" s="296">
        <f>'[18]DISCOM Sales incl Addl Loads'!C810</f>
        <v>0</v>
      </c>
      <c r="K140" s="208">
        <f>'[18]DISCOM Sales incl Addl Loads'!R810</f>
        <v>0</v>
      </c>
      <c r="L140" s="208">
        <f>'[18]DISCOM Sales incl Addl Loads'!D810</f>
        <v>0</v>
      </c>
      <c r="M140" s="208">
        <f>'[18]DISCOM Sales incl Addl Loads'!E810</f>
        <v>0</v>
      </c>
      <c r="N140" s="296">
        <f>'[18]DISCOM Sales incl Addl Loads'!C903</f>
        <v>0</v>
      </c>
      <c r="O140" s="208">
        <f>'[18]DISCOM Sales incl Addl Loads'!R903</f>
        <v>0</v>
      </c>
      <c r="P140" s="208">
        <f>'[18]DISCOM Sales incl Addl Loads'!D903</f>
        <v>0</v>
      </c>
      <c r="Q140" s="208">
        <f>'[18]DISCOM Sales incl Addl Loads'!E903</f>
        <v>0</v>
      </c>
      <c r="R140" s="296">
        <f>'[18]DISCOM Sales incl Addl Loads'!C996</f>
        <v>0</v>
      </c>
      <c r="S140" s="208">
        <f>'[18]DISCOM Sales incl Addl Loads'!R996</f>
        <v>0</v>
      </c>
      <c r="T140" s="208">
        <f>'[18]DISCOM Sales incl Addl Loads'!D996</f>
        <v>0</v>
      </c>
      <c r="U140" s="208">
        <f>'[18]DISCOM Sales incl Addl Loads'!E996</f>
        <v>0</v>
      </c>
      <c r="V140" s="296">
        <f>'[18]DISCOM Sales incl Addl Loads'!C1089</f>
        <v>0</v>
      </c>
      <c r="W140" s="208">
        <f>'[18]DISCOM Sales incl Addl Loads'!R1089</f>
        <v>0</v>
      </c>
      <c r="X140" s="208">
        <f>'[18]DISCOM Sales incl Addl Loads'!D1089</f>
        <v>0</v>
      </c>
      <c r="Y140" s="217">
        <f>'[18]DISCOM Sales incl Addl Loads'!E1089</f>
        <v>0</v>
      </c>
      <c r="Z140" s="188"/>
      <c r="AA140" s="188"/>
      <c r="AB140" s="188"/>
      <c r="AC140" s="188"/>
    </row>
    <row r="141" spans="1:29" s="132" customFormat="1" ht="13">
      <c r="A141" s="259" t="s">
        <v>54</v>
      </c>
      <c r="B141" s="332"/>
      <c r="C141" s="268"/>
      <c r="D141" s="268"/>
      <c r="E141" s="271"/>
      <c r="F141" s="296">
        <f>'[18]DISCOM Sales incl Addl Loads'!C718</f>
        <v>7</v>
      </c>
      <c r="G141" s="208">
        <f>'[18]DISCOM Sales incl Addl Loads'!R718</f>
        <v>6.3490353634142913</v>
      </c>
      <c r="H141" s="208">
        <f>'[18]DISCOM Sales incl Addl Loads'!D718</f>
        <v>17.850000000000001</v>
      </c>
      <c r="I141" s="208">
        <f>'[18]DISCOM Sales incl Addl Loads'!E718</f>
        <v>0</v>
      </c>
      <c r="J141" s="296">
        <f>'[18]DISCOM Sales incl Addl Loads'!C811</f>
        <v>7</v>
      </c>
      <c r="K141" s="208">
        <f>'[18]DISCOM Sales incl Addl Loads'!R811</f>
        <v>6.4760160706825785</v>
      </c>
      <c r="L141" s="208">
        <f>'[18]DISCOM Sales incl Addl Loads'!D811</f>
        <v>17.850000000000001</v>
      </c>
      <c r="M141" s="208">
        <f>'[18]DISCOM Sales incl Addl Loads'!E811</f>
        <v>0</v>
      </c>
      <c r="N141" s="296">
        <f>'[18]DISCOM Sales incl Addl Loads'!C904</f>
        <v>7</v>
      </c>
      <c r="O141" s="208">
        <f>'[18]DISCOM Sales incl Addl Loads'!R904</f>
        <v>6.6055363920962282</v>
      </c>
      <c r="P141" s="208">
        <f>'[18]DISCOM Sales incl Addl Loads'!D904</f>
        <v>17.850000000000001</v>
      </c>
      <c r="Q141" s="208">
        <f>'[18]DISCOM Sales incl Addl Loads'!E904</f>
        <v>0</v>
      </c>
      <c r="R141" s="296">
        <f>'[18]DISCOM Sales incl Addl Loads'!C997</f>
        <v>7</v>
      </c>
      <c r="S141" s="208">
        <f>'[18]DISCOM Sales incl Addl Loads'!R997</f>
        <v>6.7376471199381509</v>
      </c>
      <c r="T141" s="208">
        <f>'[18]DISCOM Sales incl Addl Loads'!D997</f>
        <v>17.850000000000001</v>
      </c>
      <c r="U141" s="208">
        <f>'[18]DISCOM Sales incl Addl Loads'!E997</f>
        <v>0</v>
      </c>
      <c r="V141" s="296">
        <f>'[18]DISCOM Sales incl Addl Loads'!C1090</f>
        <v>7</v>
      </c>
      <c r="W141" s="208">
        <f>'[18]DISCOM Sales incl Addl Loads'!R1090</f>
        <v>6.8724000623369168</v>
      </c>
      <c r="X141" s="208">
        <f>'[18]DISCOM Sales incl Addl Loads'!D1090</f>
        <v>17.850000000000001</v>
      </c>
      <c r="Y141" s="217">
        <f>'[18]DISCOM Sales incl Addl Loads'!E1090</f>
        <v>0</v>
      </c>
      <c r="Z141" s="188"/>
      <c r="AA141" s="188"/>
      <c r="AB141" s="188"/>
      <c r="AC141" s="188"/>
    </row>
    <row r="142" spans="1:29" customFormat="1">
      <c r="A142" s="196" t="s">
        <v>156</v>
      </c>
      <c r="B142" s="297">
        <f>B$153*$Z142</f>
        <v>0</v>
      </c>
      <c r="C142" s="205">
        <f>C$153*$AA142</f>
        <v>0</v>
      </c>
      <c r="D142" s="205">
        <f>D$153*$AB142</f>
        <v>0</v>
      </c>
      <c r="E142" s="205">
        <f>IFERROR(E$153*$AC142,0)</f>
        <v>0</v>
      </c>
      <c r="F142" s="297">
        <f>F$141*$Z142</f>
        <v>0</v>
      </c>
      <c r="G142" s="205">
        <f>G$141*$AA142</f>
        <v>1.8896096362757591</v>
      </c>
      <c r="H142" s="205">
        <f>H$141*$AB142</f>
        <v>0</v>
      </c>
      <c r="I142" s="205">
        <f>I$141*$AC142</f>
        <v>0</v>
      </c>
      <c r="J142" s="297">
        <f>J$141*$Z142</f>
        <v>0</v>
      </c>
      <c r="K142" s="205">
        <f>K$141*$AA142</f>
        <v>1.9274018290012747</v>
      </c>
      <c r="L142" s="205">
        <f>L$141*$AB142</f>
        <v>0</v>
      </c>
      <c r="M142" s="205">
        <f>M$141*$AC142</f>
        <v>0</v>
      </c>
      <c r="N142" s="297">
        <f>N$141*$Z142</f>
        <v>0</v>
      </c>
      <c r="O142" s="205">
        <f>O$141*$AA142</f>
        <v>1.9659498655812997</v>
      </c>
      <c r="P142" s="205">
        <f>P$141*$AB142</f>
        <v>0</v>
      </c>
      <c r="Q142" s="205">
        <f>Q$141*$AC142</f>
        <v>0</v>
      </c>
      <c r="R142" s="297">
        <f>R$141*$Z142</f>
        <v>0</v>
      </c>
      <c r="S142" s="205">
        <f>S$141*$AA142</f>
        <v>2.0052688628929252</v>
      </c>
      <c r="T142" s="205">
        <f>T$141*$AB142</f>
        <v>0</v>
      </c>
      <c r="U142" s="205">
        <f>U$141*$AC142</f>
        <v>0</v>
      </c>
      <c r="V142" s="297">
        <f>V$141*$Z142</f>
        <v>0</v>
      </c>
      <c r="W142" s="205">
        <f>W$141*$AA142</f>
        <v>2.0453742401507844</v>
      </c>
      <c r="X142" s="205">
        <f>X$141*$AB142</f>
        <v>0</v>
      </c>
      <c r="Y142" s="195">
        <f>Y$141*$AC142</f>
        <v>0</v>
      </c>
      <c r="Z142" s="135">
        <v>0</v>
      </c>
      <c r="AA142" s="135">
        <v>0.29762153273935971</v>
      </c>
      <c r="AB142" s="135">
        <v>0</v>
      </c>
      <c r="AC142" s="135">
        <v>0</v>
      </c>
    </row>
    <row r="143" spans="1:29" customFormat="1">
      <c r="A143" s="196" t="s">
        <v>157</v>
      </c>
      <c r="B143" s="297">
        <f t="shared" ref="B143:B145" si="290">B$153*$Z143</f>
        <v>0</v>
      </c>
      <c r="C143" s="205">
        <f t="shared" ref="C143:C145" si="291">C$153*$AA143</f>
        <v>0</v>
      </c>
      <c r="D143" s="205">
        <f t="shared" ref="D143:D145" si="292">D$153*$AB143</f>
        <v>0</v>
      </c>
      <c r="E143" s="205">
        <f t="shared" ref="E143:E145" si="293">IFERROR(E$153*$AC143,0)</f>
        <v>0</v>
      </c>
      <c r="F143" s="297">
        <f t="shared" ref="F143:F145" si="294">F$141*$Z143</f>
        <v>0</v>
      </c>
      <c r="G143" s="205">
        <f t="shared" ref="G143:G145" si="295">G$141*$AA143</f>
        <v>1.1252294258815878</v>
      </c>
      <c r="H143" s="205">
        <f t="shared" ref="H143:H145" si="296">H$141*$AB143</f>
        <v>0</v>
      </c>
      <c r="I143" s="205">
        <f t="shared" ref="I143:I145" si="297">I$141*$AC143</f>
        <v>0</v>
      </c>
      <c r="J143" s="297">
        <f t="shared" ref="J143:J145" si="298">J$141*$Z143</f>
        <v>0</v>
      </c>
      <c r="K143" s="205">
        <f t="shared" ref="K143:K145" si="299">K$141*$AA143</f>
        <v>1.1477340143992198</v>
      </c>
      <c r="L143" s="205">
        <f t="shared" ref="L143:L145" si="300">L$141*$AB143</f>
        <v>0</v>
      </c>
      <c r="M143" s="205">
        <f t="shared" ref="M143:M145" si="301">M$141*$AC143</f>
        <v>0</v>
      </c>
      <c r="N143" s="297">
        <f t="shared" ref="N143:N145" si="302">N$141*$Z143</f>
        <v>0</v>
      </c>
      <c r="O143" s="205">
        <f t="shared" ref="O143:O145" si="303">O$141*$AA143</f>
        <v>1.1706886946872039</v>
      </c>
      <c r="P143" s="205">
        <f t="shared" ref="P143:P145" si="304">P$141*$AB143</f>
        <v>0</v>
      </c>
      <c r="Q143" s="205">
        <f t="shared" ref="Q143:Q145" si="305">Q$141*$AC143</f>
        <v>0</v>
      </c>
      <c r="R143" s="297">
        <f t="shared" ref="R143:R145" si="306">R$141*$Z143</f>
        <v>0</v>
      </c>
      <c r="S143" s="205">
        <f t="shared" ref="S143:S145" si="307">S$141*$AA143</f>
        <v>1.1941024685809478</v>
      </c>
      <c r="T143" s="205">
        <f t="shared" ref="T143:T145" si="308">T$141*$AB143</f>
        <v>0</v>
      </c>
      <c r="U143" s="205">
        <f t="shared" ref="U143:U145" si="309">U$141*$AC143</f>
        <v>0</v>
      </c>
      <c r="V143" s="297">
        <f t="shared" ref="V143:V145" si="310">V$141*$Z143</f>
        <v>0</v>
      </c>
      <c r="W143" s="205">
        <f t="shared" ref="W143:W145" si="311">W$141*$AA143</f>
        <v>1.2179845179525672</v>
      </c>
      <c r="X143" s="205">
        <f t="shared" ref="X143:X145" si="312">X$141*$AB143</f>
        <v>0</v>
      </c>
      <c r="Y143" s="195">
        <f t="shared" ref="Y143:Y145" si="313">Y$141*$AC143</f>
        <v>0</v>
      </c>
      <c r="Z143" s="135">
        <v>0</v>
      </c>
      <c r="AA143" s="135">
        <v>0.17722840738383894</v>
      </c>
      <c r="AB143" s="135">
        <v>0</v>
      </c>
      <c r="AC143" s="135">
        <v>0</v>
      </c>
    </row>
    <row r="144" spans="1:29" customFormat="1">
      <c r="A144" s="196" t="s">
        <v>158</v>
      </c>
      <c r="B144" s="297">
        <f t="shared" si="290"/>
        <v>0</v>
      </c>
      <c r="C144" s="205">
        <f t="shared" si="291"/>
        <v>0</v>
      </c>
      <c r="D144" s="205">
        <f t="shared" si="292"/>
        <v>0</v>
      </c>
      <c r="E144" s="205">
        <f t="shared" si="293"/>
        <v>0</v>
      </c>
      <c r="F144" s="297">
        <f t="shared" si="294"/>
        <v>0</v>
      </c>
      <c r="G144" s="205">
        <f t="shared" si="295"/>
        <v>0.75372510749528576</v>
      </c>
      <c r="H144" s="205">
        <f t="shared" si="296"/>
        <v>0</v>
      </c>
      <c r="I144" s="205">
        <f t="shared" si="297"/>
        <v>0</v>
      </c>
      <c r="J144" s="297">
        <f t="shared" si="298"/>
        <v>0</v>
      </c>
      <c r="K144" s="205">
        <f t="shared" si="299"/>
        <v>0.76879960964519167</v>
      </c>
      <c r="L144" s="205">
        <f t="shared" si="300"/>
        <v>0</v>
      </c>
      <c r="M144" s="205">
        <f t="shared" si="301"/>
        <v>0</v>
      </c>
      <c r="N144" s="297">
        <f t="shared" si="302"/>
        <v>0</v>
      </c>
      <c r="O144" s="205">
        <f t="shared" si="303"/>
        <v>0.7841756018380952</v>
      </c>
      <c r="P144" s="205">
        <f t="shared" si="304"/>
        <v>0</v>
      </c>
      <c r="Q144" s="205">
        <f t="shared" si="305"/>
        <v>0</v>
      </c>
      <c r="R144" s="297">
        <f t="shared" si="306"/>
        <v>0</v>
      </c>
      <c r="S144" s="205">
        <f t="shared" si="307"/>
        <v>0.79985911387485698</v>
      </c>
      <c r="T144" s="205">
        <f t="shared" si="308"/>
        <v>0</v>
      </c>
      <c r="U144" s="205">
        <f t="shared" si="309"/>
        <v>0</v>
      </c>
      <c r="V144" s="297">
        <f t="shared" si="310"/>
        <v>0</v>
      </c>
      <c r="W144" s="205">
        <f t="shared" si="311"/>
        <v>0.81585629615235444</v>
      </c>
      <c r="X144" s="205">
        <f t="shared" si="312"/>
        <v>0</v>
      </c>
      <c r="Y144" s="195">
        <f t="shared" si="313"/>
        <v>0</v>
      </c>
      <c r="Z144" s="135">
        <v>0</v>
      </c>
      <c r="AA144" s="135">
        <v>0.11871490145393654</v>
      </c>
      <c r="AB144" s="135">
        <v>0</v>
      </c>
      <c r="AC144" s="135">
        <v>0</v>
      </c>
    </row>
    <row r="145" spans="1:29" customFormat="1">
      <c r="A145" s="196" t="s">
        <v>159</v>
      </c>
      <c r="B145" s="297">
        <f t="shared" si="290"/>
        <v>0</v>
      </c>
      <c r="C145" s="205">
        <f t="shared" si="291"/>
        <v>0</v>
      </c>
      <c r="D145" s="205">
        <f t="shared" si="292"/>
        <v>0</v>
      </c>
      <c r="E145" s="205">
        <f t="shared" si="293"/>
        <v>0</v>
      </c>
      <c r="F145" s="297">
        <f t="shared" si="294"/>
        <v>0</v>
      </c>
      <c r="G145" s="205">
        <f t="shared" si="295"/>
        <v>2.5804711937616585</v>
      </c>
      <c r="H145" s="205">
        <f t="shared" si="296"/>
        <v>0</v>
      </c>
      <c r="I145" s="205">
        <f t="shared" si="297"/>
        <v>0</v>
      </c>
      <c r="J145" s="297">
        <f t="shared" si="298"/>
        <v>0</v>
      </c>
      <c r="K145" s="205">
        <f t="shared" si="299"/>
        <v>2.6320806176368925</v>
      </c>
      <c r="L145" s="205">
        <f t="shared" si="300"/>
        <v>0</v>
      </c>
      <c r="M145" s="205">
        <f t="shared" si="301"/>
        <v>0</v>
      </c>
      <c r="N145" s="297">
        <f t="shared" si="302"/>
        <v>0</v>
      </c>
      <c r="O145" s="205">
        <f t="shared" si="303"/>
        <v>2.6847222299896294</v>
      </c>
      <c r="P145" s="205">
        <f t="shared" si="304"/>
        <v>0</v>
      </c>
      <c r="Q145" s="205">
        <f t="shared" si="305"/>
        <v>0</v>
      </c>
      <c r="R145" s="297">
        <f t="shared" si="306"/>
        <v>0</v>
      </c>
      <c r="S145" s="205">
        <f t="shared" si="307"/>
        <v>2.7384166745894212</v>
      </c>
      <c r="T145" s="205">
        <f t="shared" si="308"/>
        <v>0</v>
      </c>
      <c r="U145" s="205">
        <f t="shared" si="309"/>
        <v>0</v>
      </c>
      <c r="V145" s="297">
        <f t="shared" si="310"/>
        <v>0</v>
      </c>
      <c r="W145" s="205">
        <f t="shared" si="311"/>
        <v>2.7931850080812106</v>
      </c>
      <c r="X145" s="205">
        <f t="shared" si="312"/>
        <v>0</v>
      </c>
      <c r="Y145" s="195">
        <f t="shared" si="313"/>
        <v>0</v>
      </c>
      <c r="Z145" s="135">
        <v>0</v>
      </c>
      <c r="AA145" s="135">
        <v>0.40643515842286482</v>
      </c>
      <c r="AB145" s="135">
        <v>0</v>
      </c>
      <c r="AC145" s="135">
        <v>0</v>
      </c>
    </row>
    <row r="146" spans="1:29" s="132" customFormat="1" ht="13">
      <c r="A146" s="259" t="s">
        <v>35</v>
      </c>
      <c r="B146" s="332"/>
      <c r="C146" s="268"/>
      <c r="D146" s="268"/>
      <c r="E146" s="271"/>
      <c r="F146" s="296">
        <f>'[18]DISCOM Sales incl Addl Loads'!C719</f>
        <v>0</v>
      </c>
      <c r="G146" s="208">
        <f>'[18]DISCOM Sales incl Addl Loads'!R719</f>
        <v>0</v>
      </c>
      <c r="H146" s="208">
        <f>'[18]DISCOM Sales incl Addl Loads'!D719</f>
        <v>0</v>
      </c>
      <c r="I146" s="208">
        <f>'[18]DISCOM Sales incl Addl Loads'!E719</f>
        <v>0</v>
      </c>
      <c r="J146" s="296">
        <f>'[18]DISCOM Sales incl Addl Loads'!C812</f>
        <v>0</v>
      </c>
      <c r="K146" s="208">
        <f>'[18]DISCOM Sales incl Addl Loads'!R812</f>
        <v>0</v>
      </c>
      <c r="L146" s="208">
        <f>'[18]DISCOM Sales incl Addl Loads'!D812</f>
        <v>0</v>
      </c>
      <c r="M146" s="208">
        <f>'[18]DISCOM Sales incl Addl Loads'!E812</f>
        <v>0</v>
      </c>
      <c r="N146" s="296">
        <f>'[18]DISCOM Sales incl Addl Loads'!C905</f>
        <v>0</v>
      </c>
      <c r="O146" s="208">
        <f>'[18]DISCOM Sales incl Addl Loads'!R905</f>
        <v>0</v>
      </c>
      <c r="P146" s="208">
        <f>'[18]DISCOM Sales incl Addl Loads'!D905</f>
        <v>0</v>
      </c>
      <c r="Q146" s="208">
        <f>'[18]DISCOM Sales incl Addl Loads'!E905</f>
        <v>0</v>
      </c>
      <c r="R146" s="296">
        <f>'[18]DISCOM Sales incl Addl Loads'!C998</f>
        <v>0</v>
      </c>
      <c r="S146" s="208">
        <f>'[18]DISCOM Sales incl Addl Loads'!R998</f>
        <v>0</v>
      </c>
      <c r="T146" s="208">
        <f>'[18]DISCOM Sales incl Addl Loads'!D998</f>
        <v>0</v>
      </c>
      <c r="U146" s="208">
        <f>'[18]DISCOM Sales incl Addl Loads'!E998</f>
        <v>0</v>
      </c>
      <c r="V146" s="296">
        <f>'[18]DISCOM Sales incl Addl Loads'!C1091</f>
        <v>0</v>
      </c>
      <c r="W146" s="208">
        <f>'[18]DISCOM Sales incl Addl Loads'!R1091</f>
        <v>0</v>
      </c>
      <c r="X146" s="208">
        <f>'[18]DISCOM Sales incl Addl Loads'!D1091</f>
        <v>0</v>
      </c>
      <c r="Y146" s="217">
        <f>'[18]DISCOM Sales incl Addl Loads'!E1091</f>
        <v>0</v>
      </c>
      <c r="Z146" s="188"/>
      <c r="AA146" s="188"/>
      <c r="AB146" s="188"/>
      <c r="AC146" s="188"/>
    </row>
    <row r="147" spans="1:29" customFormat="1">
      <c r="A147" s="196" t="s">
        <v>156</v>
      </c>
      <c r="B147" s="297">
        <f>B$154*$Z147</f>
        <v>0</v>
      </c>
      <c r="C147" s="205">
        <f>C$154*$AA147</f>
        <v>0</v>
      </c>
      <c r="D147" s="205">
        <f>D$154*$AB147</f>
        <v>0</v>
      </c>
      <c r="E147" s="205">
        <f>IFERROR(E$154*$AC147,0)</f>
        <v>0</v>
      </c>
      <c r="F147" s="297">
        <f>F$146*$Z147</f>
        <v>0</v>
      </c>
      <c r="G147" s="205">
        <f>G$146*$AA147</f>
        <v>0</v>
      </c>
      <c r="H147" s="205">
        <f>H$146*$AB147</f>
        <v>0</v>
      </c>
      <c r="I147" s="205">
        <f>I$146*$AC147</f>
        <v>0</v>
      </c>
      <c r="J147" s="297">
        <f>J$146*$Z147</f>
        <v>0</v>
      </c>
      <c r="K147" s="205">
        <f>K$146*$AA147</f>
        <v>0</v>
      </c>
      <c r="L147" s="205">
        <f>L$146*$AB147</f>
        <v>0</v>
      </c>
      <c r="M147" s="205">
        <f>M$146*$AC147</f>
        <v>0</v>
      </c>
      <c r="N147" s="297">
        <f>N$146*$Z147</f>
        <v>0</v>
      </c>
      <c r="O147" s="205">
        <f>O$146*$AA147</f>
        <v>0</v>
      </c>
      <c r="P147" s="205">
        <f>P$146*$AB147</f>
        <v>0</v>
      </c>
      <c r="Q147" s="205">
        <f>Q$146*$AC147</f>
        <v>0</v>
      </c>
      <c r="R147" s="297">
        <f>R$146*$Z147</f>
        <v>0</v>
      </c>
      <c r="S147" s="205">
        <f>S$146*$AA147</f>
        <v>0</v>
      </c>
      <c r="T147" s="205">
        <f>T$146*$AB147</f>
        <v>0</v>
      </c>
      <c r="U147" s="205">
        <f>U$146*$AC147</f>
        <v>0</v>
      </c>
      <c r="V147" s="297">
        <f>V$146*$Z147</f>
        <v>0</v>
      </c>
      <c r="W147" s="205">
        <f>W$146*$AA147</f>
        <v>0</v>
      </c>
      <c r="X147" s="205">
        <f>X$146*$AB147</f>
        <v>0</v>
      </c>
      <c r="Y147" s="195">
        <f>Y$146*$AC147</f>
        <v>0</v>
      </c>
      <c r="Z147" s="135">
        <v>0</v>
      </c>
      <c r="AA147" s="135">
        <v>0</v>
      </c>
      <c r="AB147" s="135">
        <v>0</v>
      </c>
      <c r="AC147" s="135">
        <v>0</v>
      </c>
    </row>
    <row r="148" spans="1:29" customFormat="1">
      <c r="A148" s="196" t="s">
        <v>157</v>
      </c>
      <c r="B148" s="297">
        <f t="shared" ref="B148:B150" si="314">B$154*$Z148</f>
        <v>0</v>
      </c>
      <c r="C148" s="205">
        <f t="shared" ref="C148:C150" si="315">C$154*$AA148</f>
        <v>0</v>
      </c>
      <c r="D148" s="205">
        <f t="shared" ref="D148:D150" si="316">D$154*$AB148</f>
        <v>0</v>
      </c>
      <c r="E148" s="205">
        <f t="shared" ref="E148:E150" si="317">IFERROR(E$154*$AC148,0)</f>
        <v>0</v>
      </c>
      <c r="F148" s="297">
        <f t="shared" ref="F148:F150" si="318">F$146*$Z148</f>
        <v>0</v>
      </c>
      <c r="G148" s="205">
        <f t="shared" ref="G148:G150" si="319">G$146*$AA148</f>
        <v>0</v>
      </c>
      <c r="H148" s="205">
        <f t="shared" ref="H148:H150" si="320">H$146*$AB148</f>
        <v>0</v>
      </c>
      <c r="I148" s="205">
        <f t="shared" ref="I148:I150" si="321">I$146*$AC148</f>
        <v>0</v>
      </c>
      <c r="J148" s="297">
        <f t="shared" ref="J148:J150" si="322">J$146*$Z148</f>
        <v>0</v>
      </c>
      <c r="K148" s="205">
        <f t="shared" ref="K148:K150" si="323">K$146*$AA148</f>
        <v>0</v>
      </c>
      <c r="L148" s="205">
        <f t="shared" ref="L148:L150" si="324">L$146*$AB148</f>
        <v>0</v>
      </c>
      <c r="M148" s="205">
        <f t="shared" ref="M148:M150" si="325">M$146*$AC148</f>
        <v>0</v>
      </c>
      <c r="N148" s="297">
        <f t="shared" ref="N148:N150" si="326">N$146*$Z148</f>
        <v>0</v>
      </c>
      <c r="O148" s="205">
        <f t="shared" ref="O148:O150" si="327">O$146*$AA148</f>
        <v>0</v>
      </c>
      <c r="P148" s="205">
        <f t="shared" ref="P148:P150" si="328">P$146*$AB148</f>
        <v>0</v>
      </c>
      <c r="Q148" s="205">
        <f t="shared" ref="Q148:Q150" si="329">Q$146*$AC148</f>
        <v>0</v>
      </c>
      <c r="R148" s="297">
        <f t="shared" ref="R148:R150" si="330">R$146*$Z148</f>
        <v>0</v>
      </c>
      <c r="S148" s="205">
        <f t="shared" ref="S148:S150" si="331">S$146*$AA148</f>
        <v>0</v>
      </c>
      <c r="T148" s="205">
        <f t="shared" ref="T148:T150" si="332">T$146*$AB148</f>
        <v>0</v>
      </c>
      <c r="U148" s="205">
        <f t="shared" ref="U148:U150" si="333">U$146*$AC148</f>
        <v>0</v>
      </c>
      <c r="V148" s="297">
        <f t="shared" ref="V148:V150" si="334">V$146*$Z148</f>
        <v>0</v>
      </c>
      <c r="W148" s="205">
        <f t="shared" ref="W148:W150" si="335">W$146*$AA148</f>
        <v>0</v>
      </c>
      <c r="X148" s="205">
        <f t="shared" ref="X148:X150" si="336">X$146*$AB148</f>
        <v>0</v>
      </c>
      <c r="Y148" s="195">
        <f t="shared" ref="Y148:Y150" si="337">Y$146*$AC148</f>
        <v>0</v>
      </c>
      <c r="Z148" s="135">
        <v>0</v>
      </c>
      <c r="AA148" s="135">
        <v>0</v>
      </c>
      <c r="AB148" s="135">
        <v>0</v>
      </c>
      <c r="AC148" s="135">
        <v>0</v>
      </c>
    </row>
    <row r="149" spans="1:29" customFormat="1">
      <c r="A149" s="196" t="s">
        <v>158</v>
      </c>
      <c r="B149" s="297">
        <f t="shared" si="314"/>
        <v>0</v>
      </c>
      <c r="C149" s="205">
        <f t="shared" si="315"/>
        <v>0</v>
      </c>
      <c r="D149" s="205">
        <f t="shared" si="316"/>
        <v>0</v>
      </c>
      <c r="E149" s="205">
        <f t="shared" si="317"/>
        <v>0</v>
      </c>
      <c r="F149" s="297">
        <f t="shared" si="318"/>
        <v>0</v>
      </c>
      <c r="G149" s="205">
        <f t="shared" si="319"/>
        <v>0</v>
      </c>
      <c r="H149" s="205">
        <f t="shared" si="320"/>
        <v>0</v>
      </c>
      <c r="I149" s="205">
        <f t="shared" si="321"/>
        <v>0</v>
      </c>
      <c r="J149" s="297">
        <f t="shared" si="322"/>
        <v>0</v>
      </c>
      <c r="K149" s="205">
        <f t="shared" si="323"/>
        <v>0</v>
      </c>
      <c r="L149" s="205">
        <f t="shared" si="324"/>
        <v>0</v>
      </c>
      <c r="M149" s="205">
        <f t="shared" si="325"/>
        <v>0</v>
      </c>
      <c r="N149" s="297">
        <f t="shared" si="326"/>
        <v>0</v>
      </c>
      <c r="O149" s="205">
        <f t="shared" si="327"/>
        <v>0</v>
      </c>
      <c r="P149" s="205">
        <f t="shared" si="328"/>
        <v>0</v>
      </c>
      <c r="Q149" s="205">
        <f t="shared" si="329"/>
        <v>0</v>
      </c>
      <c r="R149" s="297">
        <f t="shared" si="330"/>
        <v>0</v>
      </c>
      <c r="S149" s="205">
        <f t="shared" si="331"/>
        <v>0</v>
      </c>
      <c r="T149" s="205">
        <f t="shared" si="332"/>
        <v>0</v>
      </c>
      <c r="U149" s="205">
        <f t="shared" si="333"/>
        <v>0</v>
      </c>
      <c r="V149" s="297">
        <f t="shared" si="334"/>
        <v>0</v>
      </c>
      <c r="W149" s="205">
        <f t="shared" si="335"/>
        <v>0</v>
      </c>
      <c r="X149" s="205">
        <f t="shared" si="336"/>
        <v>0</v>
      </c>
      <c r="Y149" s="195">
        <f t="shared" si="337"/>
        <v>0</v>
      </c>
      <c r="Z149" s="135">
        <v>0</v>
      </c>
      <c r="AA149" s="135">
        <v>0</v>
      </c>
      <c r="AB149" s="135">
        <v>0</v>
      </c>
      <c r="AC149" s="135">
        <v>0</v>
      </c>
    </row>
    <row r="150" spans="1:29" customFormat="1">
      <c r="A150" s="196" t="s">
        <v>159</v>
      </c>
      <c r="B150" s="297">
        <f t="shared" si="314"/>
        <v>0</v>
      </c>
      <c r="C150" s="205">
        <f t="shared" si="315"/>
        <v>0</v>
      </c>
      <c r="D150" s="205">
        <f t="shared" si="316"/>
        <v>0</v>
      </c>
      <c r="E150" s="205">
        <f t="shared" si="317"/>
        <v>0</v>
      </c>
      <c r="F150" s="297">
        <f t="shared" si="318"/>
        <v>0</v>
      </c>
      <c r="G150" s="205">
        <f t="shared" si="319"/>
        <v>0</v>
      </c>
      <c r="H150" s="205">
        <f t="shared" si="320"/>
        <v>0</v>
      </c>
      <c r="I150" s="205">
        <f t="shared" si="321"/>
        <v>0</v>
      </c>
      <c r="J150" s="297">
        <f t="shared" si="322"/>
        <v>0</v>
      </c>
      <c r="K150" s="205">
        <f t="shared" si="323"/>
        <v>0</v>
      </c>
      <c r="L150" s="205">
        <f t="shared" si="324"/>
        <v>0</v>
      </c>
      <c r="M150" s="205">
        <f t="shared" si="325"/>
        <v>0</v>
      </c>
      <c r="N150" s="297">
        <f t="shared" si="326"/>
        <v>0</v>
      </c>
      <c r="O150" s="205">
        <f t="shared" si="327"/>
        <v>0</v>
      </c>
      <c r="P150" s="205">
        <f t="shared" si="328"/>
        <v>0</v>
      </c>
      <c r="Q150" s="205">
        <f t="shared" si="329"/>
        <v>0</v>
      </c>
      <c r="R150" s="297">
        <f t="shared" si="330"/>
        <v>0</v>
      </c>
      <c r="S150" s="205">
        <f t="shared" si="331"/>
        <v>0</v>
      </c>
      <c r="T150" s="205">
        <f t="shared" si="332"/>
        <v>0</v>
      </c>
      <c r="U150" s="205">
        <f t="shared" si="333"/>
        <v>0</v>
      </c>
      <c r="V150" s="297">
        <f t="shared" si="334"/>
        <v>0</v>
      </c>
      <c r="W150" s="205">
        <f t="shared" si="335"/>
        <v>0</v>
      </c>
      <c r="X150" s="205">
        <f t="shared" si="336"/>
        <v>0</v>
      </c>
      <c r="Y150" s="195">
        <f t="shared" si="337"/>
        <v>0</v>
      </c>
      <c r="Z150" s="135">
        <v>0</v>
      </c>
      <c r="AA150" s="135">
        <v>0</v>
      </c>
      <c r="AB150" s="135">
        <v>0</v>
      </c>
      <c r="AC150" s="135">
        <v>0</v>
      </c>
    </row>
    <row r="151" spans="1:29" s="132" customFormat="1" ht="13">
      <c r="A151" s="259" t="s">
        <v>55</v>
      </c>
      <c r="B151" s="333"/>
      <c r="C151" s="269"/>
      <c r="D151" s="269"/>
      <c r="E151" s="271"/>
      <c r="F151" s="296">
        <f>'[18]DISCOM Sales incl Addl Loads'!C720</f>
        <v>29</v>
      </c>
      <c r="G151" s="208">
        <f>'[18]DISCOM Sales incl Addl Loads'!R720</f>
        <v>3842.695317626185</v>
      </c>
      <c r="H151" s="208">
        <f>'[18]DISCOM Sales incl Addl Loads'!D720</f>
        <v>2405.125</v>
      </c>
      <c r="I151" s="208">
        <f>'[18]DISCOM Sales incl Addl Loads'!E720</f>
        <v>0</v>
      </c>
      <c r="J151" s="296">
        <f>'[18]DISCOM Sales incl Addl Loads'!C813</f>
        <v>29</v>
      </c>
      <c r="K151" s="208">
        <f>'[18]DISCOM Sales incl Addl Loads'!R813</f>
        <v>4226.9648493888035</v>
      </c>
      <c r="L151" s="208">
        <f>'[18]DISCOM Sales incl Addl Loads'!D813</f>
        <v>2405.125</v>
      </c>
      <c r="M151" s="208">
        <f>'[18]DISCOM Sales incl Addl Loads'!E813</f>
        <v>0</v>
      </c>
      <c r="N151" s="296">
        <f>'[18]DISCOM Sales incl Addl Loads'!C906</f>
        <v>29</v>
      </c>
      <c r="O151" s="208">
        <f>'[18]DISCOM Sales incl Addl Loads'!R906</f>
        <v>4649.6613343276849</v>
      </c>
      <c r="P151" s="208">
        <f>'[18]DISCOM Sales incl Addl Loads'!D906</f>
        <v>2405.125</v>
      </c>
      <c r="Q151" s="208">
        <f>'[18]DISCOM Sales incl Addl Loads'!E906</f>
        <v>0</v>
      </c>
      <c r="R151" s="296">
        <f>'[18]DISCOM Sales incl Addl Loads'!C999</f>
        <v>29</v>
      </c>
      <c r="S151" s="208">
        <f>'[18]DISCOM Sales incl Addl Loads'!R999</f>
        <v>5114.6274677604533</v>
      </c>
      <c r="T151" s="208">
        <f>'[18]DISCOM Sales incl Addl Loads'!D999</f>
        <v>2405.125</v>
      </c>
      <c r="U151" s="208">
        <f>'[18]DISCOM Sales incl Addl Loads'!E999</f>
        <v>0</v>
      </c>
      <c r="V151" s="296">
        <f>'[18]DISCOM Sales incl Addl Loads'!C1092</f>
        <v>29</v>
      </c>
      <c r="W151" s="208">
        <f>'[18]DISCOM Sales incl Addl Loads'!R1092</f>
        <v>5626.0902145364998</v>
      </c>
      <c r="X151" s="208">
        <f>'[18]DISCOM Sales incl Addl Loads'!D1092</f>
        <v>2405.125</v>
      </c>
      <c r="Y151" s="217">
        <f>'[18]DISCOM Sales incl Addl Loads'!E1092</f>
        <v>0</v>
      </c>
      <c r="Z151" s="188"/>
      <c r="AA151" s="188"/>
      <c r="AB151" s="188"/>
      <c r="AC151" s="188"/>
    </row>
    <row r="152" spans="1:29" s="132" customFormat="1" ht="13">
      <c r="A152" s="259" t="s">
        <v>96</v>
      </c>
      <c r="B152" s="332"/>
      <c r="C152" s="268"/>
      <c r="D152" s="268"/>
      <c r="E152" s="271"/>
      <c r="F152" s="296">
        <f>'[18]DISCOM Sales incl Addl Loads'!C721</f>
        <v>1</v>
      </c>
      <c r="G152" s="208">
        <f>'[18]DISCOM Sales incl Addl Loads'!R721</f>
        <v>30.752666177111212</v>
      </c>
      <c r="H152" s="208">
        <f>'[18]DISCOM Sales incl Addl Loads'!D721</f>
        <v>5.3079999999999998</v>
      </c>
      <c r="I152" s="208">
        <f>'[18]DISCOM Sales incl Addl Loads'!E721</f>
        <v>0</v>
      </c>
      <c r="J152" s="296">
        <f>'[18]DISCOM Sales incl Addl Loads'!C814</f>
        <v>1</v>
      </c>
      <c r="K152" s="208">
        <f>'[18]DISCOM Sales incl Addl Loads'!R814</f>
        <v>31.367719500653443</v>
      </c>
      <c r="L152" s="208">
        <f>'[18]DISCOM Sales incl Addl Loads'!D814</f>
        <v>5.3079999999999998</v>
      </c>
      <c r="M152" s="208">
        <f>'[18]DISCOM Sales incl Addl Loads'!E814</f>
        <v>0</v>
      </c>
      <c r="N152" s="296">
        <f>'[18]DISCOM Sales incl Addl Loads'!C907</f>
        <v>1</v>
      </c>
      <c r="O152" s="208">
        <f>'[18]DISCOM Sales incl Addl Loads'!R907</f>
        <v>31.995073890666511</v>
      </c>
      <c r="P152" s="208">
        <f>'[18]DISCOM Sales incl Addl Loads'!D907</f>
        <v>5.3079999999999998</v>
      </c>
      <c r="Q152" s="208">
        <f>'[18]DISCOM Sales incl Addl Loads'!E907</f>
        <v>0</v>
      </c>
      <c r="R152" s="296">
        <f>'[18]DISCOM Sales incl Addl Loads'!C1000</f>
        <v>1</v>
      </c>
      <c r="S152" s="208">
        <f>'[18]DISCOM Sales incl Addl Loads'!R1000</f>
        <v>32.634975368479843</v>
      </c>
      <c r="T152" s="208">
        <f>'[18]DISCOM Sales incl Addl Loads'!D1000</f>
        <v>5.3079999999999998</v>
      </c>
      <c r="U152" s="208">
        <f>'[18]DISCOM Sales incl Addl Loads'!E1000</f>
        <v>0</v>
      </c>
      <c r="V152" s="296">
        <f>'[18]DISCOM Sales incl Addl Loads'!C1093</f>
        <v>1</v>
      </c>
      <c r="W152" s="208">
        <f>'[18]DISCOM Sales incl Addl Loads'!R1093</f>
        <v>33.28767487584944</v>
      </c>
      <c r="X152" s="208">
        <f>'[18]DISCOM Sales incl Addl Loads'!D1093</f>
        <v>5.3079999999999998</v>
      </c>
      <c r="Y152" s="217">
        <f>'[18]DISCOM Sales incl Addl Loads'!E1093</f>
        <v>0</v>
      </c>
      <c r="Z152" s="188"/>
      <c r="AA152" s="188"/>
      <c r="AB152" s="188"/>
      <c r="AC152" s="188"/>
    </row>
    <row r="153" spans="1:29" s="132" customFormat="1" ht="13">
      <c r="A153" s="259" t="s">
        <v>57</v>
      </c>
      <c r="B153" s="332"/>
      <c r="C153" s="271"/>
      <c r="D153" s="271"/>
      <c r="E153" s="271"/>
      <c r="F153" s="296">
        <f>'[18]DISCOM Sales incl Addl Loads'!C722</f>
        <v>13</v>
      </c>
      <c r="G153" s="208">
        <f>'[18]DISCOM Sales incl Addl Loads'!R722</f>
        <v>732.00177983767003</v>
      </c>
      <c r="H153" s="208">
        <f>'[18]DISCOM Sales incl Addl Loads'!D722</f>
        <v>204.46780804740419</v>
      </c>
      <c r="I153" s="208">
        <f>'[18]DISCOM Sales incl Addl Loads'!E722</f>
        <v>0</v>
      </c>
      <c r="J153" s="296">
        <f>'[18]DISCOM Sales incl Addl Loads'!C815</f>
        <v>13</v>
      </c>
      <c r="K153" s="208">
        <f>'[18]DISCOM Sales incl Addl Loads'!R815</f>
        <v>765.37195925412072</v>
      </c>
      <c r="L153" s="208">
        <f>'[18]DISCOM Sales incl Addl Loads'!D815</f>
        <v>212.54286365346738</v>
      </c>
      <c r="M153" s="208">
        <f>'[18]DISCOM Sales incl Addl Loads'!E815</f>
        <v>0</v>
      </c>
      <c r="N153" s="296">
        <f>'[18]DISCOM Sales incl Addl Loads'!C908</f>
        <v>13</v>
      </c>
      <c r="O153" s="208">
        <f>'[18]DISCOM Sales incl Addl Loads'!R908</f>
        <v>800.4836627103947</v>
      </c>
      <c r="P153" s="208">
        <f>'[18]DISCOM Sales incl Addl Loads'!D908</f>
        <v>220.86405261813681</v>
      </c>
      <c r="Q153" s="208">
        <f>'[18]DISCOM Sales incl Addl Loads'!E908</f>
        <v>0</v>
      </c>
      <c r="R153" s="296">
        <f>'[18]DISCOM Sales incl Addl Loads'!C1001</f>
        <v>13</v>
      </c>
      <c r="S153" s="208">
        <f>'[18]DISCOM Sales incl Addl Loads'!R1001</f>
        <v>837.46251105923818</v>
      </c>
      <c r="T153" s="208">
        <f>'[18]DISCOM Sales incl Addl Loads'!D1001</f>
        <v>227.44624139627228</v>
      </c>
      <c r="U153" s="208">
        <f>'[18]DISCOM Sales incl Addl Loads'!E1001</f>
        <v>0</v>
      </c>
      <c r="V153" s="296">
        <f>'[18]DISCOM Sales incl Addl Loads'!C1094</f>
        <v>13</v>
      </c>
      <c r="W153" s="208">
        <f>'[18]DISCOM Sales incl Addl Loads'!R1094</f>
        <v>876.41923976596786</v>
      </c>
      <c r="X153" s="208">
        <f>'[18]DISCOM Sales incl Addl Loads'!D1094</f>
        <v>236.30519437660712</v>
      </c>
      <c r="Y153" s="217">
        <f>'[18]DISCOM Sales incl Addl Loads'!E1094</f>
        <v>0</v>
      </c>
      <c r="Z153" s="188"/>
      <c r="AA153" s="188"/>
      <c r="AB153" s="188"/>
      <c r="AC153" s="188"/>
    </row>
    <row r="154" spans="1:29" s="132" customFormat="1" ht="13">
      <c r="A154" s="259" t="s">
        <v>39</v>
      </c>
      <c r="B154" s="332"/>
      <c r="C154" s="271"/>
      <c r="D154" s="271"/>
      <c r="E154" s="271"/>
      <c r="F154" s="296">
        <f>'[18]DISCOM Sales incl Addl Loads'!C723</f>
        <v>1</v>
      </c>
      <c r="G154" s="208">
        <f>'[18]DISCOM Sales incl Addl Loads'!R723</f>
        <v>118.66935784322915</v>
      </c>
      <c r="H154" s="208">
        <f>'[18]DISCOM Sales incl Addl Loads'!D723</f>
        <v>5.3079999999999998</v>
      </c>
      <c r="I154" s="208">
        <f>'[18]DISCOM Sales incl Addl Loads'!E723</f>
        <v>0</v>
      </c>
      <c r="J154" s="296">
        <f>'[18]DISCOM Sales incl Addl Loads'!C816</f>
        <v>1</v>
      </c>
      <c r="K154" s="208">
        <f>'[18]DISCOM Sales incl Addl Loads'!R816</f>
        <v>121.04274500009375</v>
      </c>
      <c r="L154" s="208">
        <f>'[18]DISCOM Sales incl Addl Loads'!D816</f>
        <v>5.3079999999999998</v>
      </c>
      <c r="M154" s="208">
        <f>'[18]DISCOM Sales incl Addl Loads'!E816</f>
        <v>0</v>
      </c>
      <c r="N154" s="296">
        <f>'[18]DISCOM Sales incl Addl Loads'!C909</f>
        <v>1</v>
      </c>
      <c r="O154" s="208">
        <f>'[18]DISCOM Sales incl Addl Loads'!R909</f>
        <v>123.4635999000956</v>
      </c>
      <c r="P154" s="208">
        <f>'[18]DISCOM Sales incl Addl Loads'!D909</f>
        <v>5.3079999999999998</v>
      </c>
      <c r="Q154" s="208">
        <f>'[18]DISCOM Sales incl Addl Loads'!E909</f>
        <v>0</v>
      </c>
      <c r="R154" s="296">
        <f>'[18]DISCOM Sales incl Addl Loads'!C1002</f>
        <v>1</v>
      </c>
      <c r="S154" s="208">
        <f>'[18]DISCOM Sales incl Addl Loads'!R1002</f>
        <v>125.93287189809752</v>
      </c>
      <c r="T154" s="208">
        <f>'[18]DISCOM Sales incl Addl Loads'!D1002</f>
        <v>5.3079999999999998</v>
      </c>
      <c r="U154" s="208">
        <f>'[18]DISCOM Sales incl Addl Loads'!E1002</f>
        <v>0</v>
      </c>
      <c r="V154" s="296">
        <f>'[18]DISCOM Sales incl Addl Loads'!C1095</f>
        <v>1</v>
      </c>
      <c r="W154" s="208">
        <f>'[18]DISCOM Sales incl Addl Loads'!R1095</f>
        <v>128.45152933605948</v>
      </c>
      <c r="X154" s="208">
        <f>'[18]DISCOM Sales incl Addl Loads'!D1095</f>
        <v>5.3079999999999998</v>
      </c>
      <c r="Y154" s="217">
        <f>'[18]DISCOM Sales incl Addl Loads'!E1095</f>
        <v>0</v>
      </c>
      <c r="Z154" s="188"/>
      <c r="AA154" s="188"/>
      <c r="AB154" s="188"/>
      <c r="AC154" s="188"/>
    </row>
    <row r="155" spans="1:29" s="132" customFormat="1" ht="13">
      <c r="A155" s="259" t="s">
        <v>49</v>
      </c>
      <c r="B155" s="336"/>
      <c r="C155" s="272"/>
      <c r="D155" s="272"/>
      <c r="E155" s="272"/>
      <c r="F155" s="296">
        <f>'[18]DISCOM Sales incl Addl Loads'!C724</f>
        <v>9</v>
      </c>
      <c r="G155" s="208">
        <f>'[18]DISCOM Sales incl Addl Loads'!R724</f>
        <v>0.97635999999999967</v>
      </c>
      <c r="H155" s="208">
        <f>'[18]DISCOM Sales incl Addl Loads'!D724</f>
        <v>155.62486613297261</v>
      </c>
      <c r="I155" s="208">
        <f>'[18]DISCOM Sales incl Addl Loads'!E724</f>
        <v>0</v>
      </c>
      <c r="J155" s="296">
        <f>'[18]DISCOM Sales incl Addl Loads'!C817</f>
        <v>9</v>
      </c>
      <c r="K155" s="208">
        <f>'[18]DISCOM Sales incl Addl Loads'!R817</f>
        <v>0.97635999999999967</v>
      </c>
      <c r="L155" s="208">
        <f>'[18]DISCOM Sales incl Addl Loads'!D817</f>
        <v>159.46780804740419</v>
      </c>
      <c r="M155" s="208">
        <f>'[18]DISCOM Sales incl Addl Loads'!E817</f>
        <v>0</v>
      </c>
      <c r="N155" s="296">
        <f>'[18]DISCOM Sales incl Addl Loads'!C910</f>
        <v>9</v>
      </c>
      <c r="O155" s="208">
        <f>'[18]DISCOM Sales incl Addl Loads'!R910</f>
        <v>0.97635999999999967</v>
      </c>
      <c r="P155" s="208">
        <f>'[18]DISCOM Sales incl Addl Loads'!D910</f>
        <v>163.54286365346738</v>
      </c>
      <c r="Q155" s="208">
        <f>'[18]DISCOM Sales incl Addl Loads'!E910</f>
        <v>0</v>
      </c>
      <c r="R155" s="296">
        <f>'[18]DISCOM Sales incl Addl Loads'!C1003</f>
        <v>9</v>
      </c>
      <c r="S155" s="208">
        <f>'[18]DISCOM Sales incl Addl Loads'!R1003</f>
        <v>0.97635999999999967</v>
      </c>
      <c r="T155" s="208">
        <f>'[18]DISCOM Sales incl Addl Loads'!D1003</f>
        <v>167.86405261813681</v>
      </c>
      <c r="U155" s="208">
        <f>'[18]DISCOM Sales incl Addl Loads'!E1003</f>
        <v>0</v>
      </c>
      <c r="V155" s="296">
        <f>'[18]DISCOM Sales incl Addl Loads'!C1096</f>
        <v>9</v>
      </c>
      <c r="W155" s="208">
        <f>'[18]DISCOM Sales incl Addl Loads'!R1096</f>
        <v>0.97635999999999967</v>
      </c>
      <c r="X155" s="208">
        <f>'[18]DISCOM Sales incl Addl Loads'!D1096</f>
        <v>172.44624139627228</v>
      </c>
      <c r="Y155" s="217">
        <f>'[18]DISCOM Sales incl Addl Loads'!E1096</f>
        <v>0</v>
      </c>
      <c r="Z155" s="188"/>
      <c r="AA155" s="188"/>
      <c r="AB155" s="188"/>
      <c r="AC155" s="188"/>
    </row>
    <row r="156" spans="1:29" ht="13" thickBot="1">
      <c r="A156" s="260" t="s">
        <v>19</v>
      </c>
      <c r="B156" s="303"/>
      <c r="C156" s="209"/>
      <c r="D156" s="209"/>
      <c r="E156" s="209"/>
      <c r="F156" s="303">
        <f t="shared" ref="F156:Y156" si="338">F5+F68+F100+F131</f>
        <v>7935308.9958276004</v>
      </c>
      <c r="G156" s="209">
        <f t="shared" si="338"/>
        <v>28933.790749582848</v>
      </c>
      <c r="H156" s="209">
        <f t="shared" si="338"/>
        <v>13964.915293078338</v>
      </c>
      <c r="I156" s="209">
        <f t="shared" si="338"/>
        <v>9500679.8626530934</v>
      </c>
      <c r="J156" s="303">
        <f t="shared" si="338"/>
        <v>8165617.6662176456</v>
      </c>
      <c r="K156" s="209">
        <f t="shared" si="338"/>
        <v>30619.716856242936</v>
      </c>
      <c r="L156" s="209">
        <f t="shared" si="338"/>
        <v>14651.860473806992</v>
      </c>
      <c r="M156" s="209">
        <f t="shared" si="338"/>
        <v>10010419.124655891</v>
      </c>
      <c r="N156" s="303">
        <f t="shared" si="338"/>
        <v>8406144.8208522126</v>
      </c>
      <c r="O156" s="209">
        <f t="shared" si="338"/>
        <v>32433.585436706089</v>
      </c>
      <c r="P156" s="209">
        <f t="shared" si="338"/>
        <v>15413.934305052589</v>
      </c>
      <c r="Q156" s="209">
        <f t="shared" si="338"/>
        <v>10548535.826244015</v>
      </c>
      <c r="R156" s="303">
        <f t="shared" si="338"/>
        <v>8657481.5494075473</v>
      </c>
      <c r="S156" s="209">
        <f t="shared" si="338"/>
        <v>34388.035341332274</v>
      </c>
      <c r="T156" s="209">
        <f t="shared" si="338"/>
        <v>16258.924907040444</v>
      </c>
      <c r="U156" s="209">
        <f t="shared" si="338"/>
        <v>11116609.753667902</v>
      </c>
      <c r="V156" s="303">
        <f t="shared" si="338"/>
        <v>8920263.2901177462</v>
      </c>
      <c r="W156" s="209">
        <f t="shared" si="338"/>
        <v>36497.220159606601</v>
      </c>
      <c r="X156" s="222">
        <f t="shared" si="338"/>
        <v>17202.090137094023</v>
      </c>
      <c r="Y156" s="204">
        <f t="shared" si="338"/>
        <v>11716308.640668444</v>
      </c>
    </row>
    <row r="158" spans="1:29">
      <c r="B158" s="337"/>
      <c r="C158" s="124"/>
      <c r="D158" s="123"/>
      <c r="E158" s="124"/>
      <c r="F158" s="337">
        <f>F156-'[18]DISCOM Sales incl Addl Loads'!$C$736</f>
        <v>69.343772742897272</v>
      </c>
      <c r="G158" s="123">
        <f>G156-'[18]DISCOM Sales incl Addl Loads'!$R$736</f>
        <v>0</v>
      </c>
      <c r="H158" s="123">
        <f>H156-'[18]DISCOM Sales incl Addl Loads'!$D$736</f>
        <v>338.19666952783155</v>
      </c>
      <c r="I158" s="123">
        <f>I156-'[18]DISCOM Sales incl Addl Loads'!$E$736</f>
        <v>0</v>
      </c>
      <c r="J158" s="337">
        <f>J156-'[18]DISCOM Sales incl Addl Loads'!$C$829</f>
        <v>91.092116376385093</v>
      </c>
      <c r="K158" s="123">
        <f>K156-'[18]DISCOM Sales incl Addl Loads'!$R$829</f>
        <v>0</v>
      </c>
      <c r="L158" s="123">
        <f>L156-'[18]DISCOM Sales incl Addl Loads'!$D$829</f>
        <v>413.82068347420136</v>
      </c>
      <c r="M158" s="123">
        <f>M156-'[18]DISCOM Sales incl Addl Loads'!$E$829</f>
        <v>0</v>
      </c>
      <c r="N158" s="337">
        <f>N156-'[18]DISCOM Sales incl Addl Loads'!$C$922</f>
        <v>121.59050574153662</v>
      </c>
      <c r="O158" s="123">
        <f>O156-'[18]DISCOM Sales incl Addl Loads'!$R$922</f>
        <v>0</v>
      </c>
      <c r="P158" s="123">
        <f>P156-'[18]DISCOM Sales incl Addl Loads'!$D$922</f>
        <v>499.1558152100406</v>
      </c>
      <c r="Q158" s="123">
        <f>Q156-'[18]DISCOM Sales incl Addl Loads'!$E$922</f>
        <v>0</v>
      </c>
      <c r="R158" s="337">
        <f>R156-'[18]DISCOM Sales incl Addl Loads'!$C$1015</f>
        <v>165.80244104750454</v>
      </c>
      <c r="S158" s="123">
        <f>S156-'[18]DISCOM Sales incl Addl Loads'!$R$1015</f>
        <v>0</v>
      </c>
      <c r="T158" s="123">
        <f>T156-'[18]DISCOM Sales incl Addl Loads'!$D$1015</f>
        <v>595.45615197626648</v>
      </c>
      <c r="U158" s="123">
        <f>U156-'[18]DISCOM Sales incl Addl Loads'!$E$1015</f>
        <v>0</v>
      </c>
      <c r="V158" s="337">
        <f>V156-'[18]DISCOM Sales incl Addl Loads'!$C$1108</f>
        <v>231.4442082811147</v>
      </c>
      <c r="W158" s="123">
        <f>W156-'[18]DISCOM Sales incl Addl Loads'!$R$1108</f>
        <v>0</v>
      </c>
      <c r="X158" s="123">
        <f>X156-'[18]DISCOM Sales incl Addl Loads'!$D$1108</f>
        <v>704.13816939498065</v>
      </c>
      <c r="Y158" s="123">
        <f>Y156-'[18]DISCOM Sales incl Addl Loads'!$E$1108</f>
        <v>0</v>
      </c>
    </row>
    <row r="159" spans="1:29">
      <c r="G159" s="338"/>
      <c r="H159" s="338"/>
      <c r="I159" s="338"/>
      <c r="K159" s="338"/>
      <c r="L159" s="338"/>
      <c r="M159" s="338"/>
      <c r="O159" s="338"/>
      <c r="P159" s="338"/>
      <c r="Q159" s="338"/>
      <c r="S159" s="338"/>
      <c r="T159" s="338"/>
      <c r="U159" s="338"/>
      <c r="W159" s="338"/>
      <c r="X159" s="338"/>
      <c r="Y159" s="338"/>
    </row>
  </sheetData>
  <mergeCells count="9">
    <mergeCell ref="B1:N1"/>
    <mergeCell ref="U1:W1"/>
    <mergeCell ref="A3:A4"/>
    <mergeCell ref="B3:E3"/>
    <mergeCell ref="F3:I3"/>
    <mergeCell ref="J3:M3"/>
    <mergeCell ref="N3:Q3"/>
    <mergeCell ref="R3:U3"/>
    <mergeCell ref="V3:Y3"/>
  </mergeCells>
  <pageMargins left="0.75" right="0.75" top="1" bottom="1" header="0.5" footer="0.5"/>
  <pageSetup scale="33" orientation="portrait" horizontalDpi="90" verticalDpi="9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B8E47-F18D-441E-A4A7-5DCBD98F5C9F}">
  <dimension ref="A1:AC158"/>
  <sheetViews>
    <sheetView tabSelected="1" zoomScale="55" zoomScaleNormal="55" workbookViewId="0">
      <selection activeCell="R9" sqref="R9"/>
    </sheetView>
  </sheetViews>
  <sheetFormatPr defaultRowHeight="12.5"/>
  <cols>
    <col min="1" max="1" width="40.7265625" style="118" bestFit="1" customWidth="1"/>
    <col min="2" max="2" width="11" style="338" hidden="1" customWidth="1"/>
    <col min="3" max="3" width="10" style="118" hidden="1" customWidth="1"/>
    <col min="4" max="4" width="11.7265625" style="118" hidden="1" customWidth="1"/>
    <col min="5" max="5" width="11" style="118" hidden="1" customWidth="1"/>
    <col min="6" max="6" width="20.453125" style="338" customWidth="1"/>
    <col min="7" max="7" width="11.26953125" style="118" customWidth="1"/>
    <col min="8" max="8" width="11.7265625" style="118" customWidth="1"/>
    <col min="9" max="9" width="11" style="118" customWidth="1"/>
    <col min="10" max="10" width="12.1796875" style="338" customWidth="1"/>
    <col min="11" max="11" width="11.26953125" style="118" customWidth="1"/>
    <col min="12" max="12" width="11.7265625" style="118" customWidth="1"/>
    <col min="13" max="13" width="11" style="118" customWidth="1"/>
    <col min="14" max="14" width="11" style="338" customWidth="1"/>
    <col min="15" max="15" width="11.26953125" style="118" customWidth="1"/>
    <col min="16" max="16" width="11.7265625" style="118" customWidth="1"/>
    <col min="17" max="17" width="11" style="118" customWidth="1"/>
    <col min="18" max="18" width="11" style="338" customWidth="1"/>
    <col min="19" max="19" width="11.26953125" style="118" customWidth="1"/>
    <col min="20" max="20" width="11.7265625" style="118" customWidth="1"/>
    <col min="21" max="21" width="11" style="118" customWidth="1"/>
    <col min="22" max="22" width="11" style="338" customWidth="1"/>
    <col min="23" max="23" width="11.26953125" style="118" customWidth="1"/>
    <col min="24" max="24" width="11.7265625" style="118" customWidth="1"/>
    <col min="25" max="25" width="11" style="118" customWidth="1"/>
    <col min="26" max="29" width="8.7265625" style="133"/>
    <col min="30" max="16384" width="8.7265625" style="118"/>
  </cols>
  <sheetData>
    <row r="1" spans="1:29" ht="27.5">
      <c r="A1" s="116" t="s">
        <v>105</v>
      </c>
      <c r="B1" s="391" t="s">
        <v>71</v>
      </c>
      <c r="C1" s="391"/>
      <c r="D1" s="391"/>
      <c r="E1" s="391"/>
      <c r="F1" s="391" t="s">
        <v>71</v>
      </c>
      <c r="G1" s="391"/>
      <c r="H1" s="391"/>
      <c r="I1" s="391"/>
      <c r="J1" s="391" t="s">
        <v>71</v>
      </c>
      <c r="K1" s="391"/>
      <c r="L1" s="391"/>
      <c r="M1" s="391"/>
      <c r="N1" s="391" t="s">
        <v>71</v>
      </c>
      <c r="O1" s="117"/>
      <c r="P1" s="117"/>
      <c r="Q1" s="117"/>
      <c r="R1" s="344" t="s">
        <v>71</v>
      </c>
      <c r="S1" s="117"/>
      <c r="T1" s="117"/>
      <c r="U1" s="392"/>
      <c r="V1" s="392" t="s">
        <v>71</v>
      </c>
      <c r="W1" s="392"/>
      <c r="X1" s="117"/>
      <c r="Y1" s="117"/>
    </row>
    <row r="2" spans="1:29" s="359" customFormat="1" ht="13" thickBot="1">
      <c r="A2" s="362"/>
      <c r="B2" s="363"/>
      <c r="C2" s="364"/>
      <c r="D2" s="364"/>
      <c r="E2" s="364"/>
      <c r="F2" s="363"/>
      <c r="G2" s="364"/>
      <c r="H2" s="364"/>
      <c r="I2" s="364"/>
      <c r="J2" s="363"/>
      <c r="K2" s="364"/>
      <c r="L2" s="364"/>
      <c r="M2" s="364"/>
      <c r="N2" s="363"/>
      <c r="O2" s="364"/>
      <c r="P2" s="364"/>
      <c r="Q2" s="364"/>
      <c r="R2" s="363"/>
      <c r="S2" s="364"/>
      <c r="T2" s="364"/>
      <c r="U2" s="364"/>
      <c r="V2" s="363"/>
      <c r="W2" s="364"/>
      <c r="X2" s="364"/>
      <c r="Y2" s="364"/>
      <c r="Z2" s="357"/>
      <c r="AA2" s="357"/>
      <c r="AB2" s="357"/>
      <c r="AC2" s="357"/>
    </row>
    <row r="3" spans="1:29" s="125" customFormat="1" ht="13" thickBot="1">
      <c r="A3" s="393" t="s">
        <v>0</v>
      </c>
      <c r="B3" s="395"/>
      <c r="C3" s="396"/>
      <c r="D3" s="396"/>
      <c r="E3" s="397"/>
      <c r="F3" s="395" t="s">
        <v>65</v>
      </c>
      <c r="G3" s="396"/>
      <c r="H3" s="396"/>
      <c r="I3" s="397"/>
      <c r="J3" s="395" t="s">
        <v>65</v>
      </c>
      <c r="K3" s="396"/>
      <c r="L3" s="396"/>
      <c r="M3" s="397"/>
      <c r="N3" s="395" t="s">
        <v>65</v>
      </c>
      <c r="O3" s="396"/>
      <c r="P3" s="396"/>
      <c r="Q3" s="397"/>
      <c r="R3" s="395" t="s">
        <v>65</v>
      </c>
      <c r="S3" s="396"/>
      <c r="T3" s="396"/>
      <c r="U3" s="397"/>
      <c r="V3" s="395" t="s">
        <v>65</v>
      </c>
      <c r="W3" s="396"/>
      <c r="X3" s="396"/>
      <c r="Y3" s="397"/>
      <c r="Z3" s="189"/>
      <c r="AA3" s="189"/>
      <c r="AB3" s="189"/>
      <c r="AC3" s="189"/>
    </row>
    <row r="4" spans="1:29" s="125" customFormat="1" ht="57.5">
      <c r="A4" s="394"/>
      <c r="B4" s="319"/>
      <c r="C4" s="126"/>
      <c r="D4" s="126"/>
      <c r="E4" s="127"/>
      <c r="F4" s="319" t="s">
        <v>3</v>
      </c>
      <c r="G4" s="126" t="s">
        <v>4</v>
      </c>
      <c r="H4" s="126" t="s">
        <v>5</v>
      </c>
      <c r="I4" s="127" t="s">
        <v>6</v>
      </c>
      <c r="J4" s="319" t="s">
        <v>3</v>
      </c>
      <c r="K4" s="126" t="s">
        <v>4</v>
      </c>
      <c r="L4" s="126" t="s">
        <v>5</v>
      </c>
      <c r="M4" s="127" t="s">
        <v>6</v>
      </c>
      <c r="N4" s="319" t="s">
        <v>3</v>
      </c>
      <c r="O4" s="126" t="s">
        <v>4</v>
      </c>
      <c r="P4" s="126" t="s">
        <v>5</v>
      </c>
      <c r="Q4" s="127" t="s">
        <v>6</v>
      </c>
      <c r="R4" s="319" t="s">
        <v>3</v>
      </c>
      <c r="S4" s="126" t="s">
        <v>4</v>
      </c>
      <c r="T4" s="126" t="s">
        <v>5</v>
      </c>
      <c r="U4" s="127" t="s">
        <v>6</v>
      </c>
      <c r="V4" s="319" t="s">
        <v>3</v>
      </c>
      <c r="W4" s="126" t="s">
        <v>4</v>
      </c>
      <c r="X4" s="126" t="s">
        <v>5</v>
      </c>
      <c r="Y4" s="127" t="s">
        <v>6</v>
      </c>
      <c r="Z4" s="189"/>
      <c r="AA4" s="189"/>
      <c r="AB4" s="189"/>
      <c r="AC4" s="189"/>
    </row>
    <row r="5" spans="1:29">
      <c r="A5" s="241" t="s">
        <v>41</v>
      </c>
      <c r="B5" s="281">
        <f>SUM(B6,B19,B32,B39,B42,B50,B59,B64:B65)</f>
        <v>0</v>
      </c>
      <c r="C5" s="136">
        <f t="shared" ref="C5:F5" si="0">SUM(C6,C19,C32,C39,C42,C50,C59,C64:C65)</f>
        <v>0</v>
      </c>
      <c r="D5" s="136">
        <f t="shared" si="0"/>
        <v>0</v>
      </c>
      <c r="E5" s="137">
        <f t="shared" si="0"/>
        <v>0</v>
      </c>
      <c r="F5" s="281">
        <f t="shared" si="0"/>
        <v>7929104</v>
      </c>
      <c r="G5" s="136">
        <f xml:space="preserve"> 'Anx 3- 6th cp forecast'!G$5</f>
        <v>18618.028854538108</v>
      </c>
      <c r="H5" s="136">
        <f xml:space="preserve"> 'Anx 3- 6th cp forecast'!H$5</f>
        <v>8951.8133831424202</v>
      </c>
      <c r="I5" s="137">
        <f xml:space="preserve"> 'Anx 3- 6th cp forecast'!I$5</f>
        <v>9500679.8626530934</v>
      </c>
      <c r="J5" s="281">
        <f t="shared" ref="J5" si="1">SUM(J6,J19,J32,J39,J42,J50,J59,J64:J65)</f>
        <v>8158874</v>
      </c>
      <c r="K5" s="136">
        <f xml:space="preserve"> 'Anx 3- 6th cp forecast'!K$5</f>
        <v>19501.016715634913</v>
      </c>
      <c r="L5" s="136">
        <f xml:space="preserve"> 'Anx 3- 6th cp forecast'!L$5</f>
        <v>9444.0644734457073</v>
      </c>
      <c r="M5" s="137">
        <f xml:space="preserve"> 'Anx 3- 6th cp forecast'!M$5</f>
        <v>10010419.124655891</v>
      </c>
      <c r="N5" s="281">
        <f t="shared" ref="N5" si="2">SUM(N6,N19,N32,N39,N42,N50,N59,N64:N65)</f>
        <v>8398792</v>
      </c>
      <c r="O5" s="136">
        <f xml:space="preserve"> 'Anx 3- 6th cp forecast'!O$5</f>
        <v>20430.179033796521</v>
      </c>
      <c r="P5" s="136">
        <f xml:space="preserve"> 'Anx 3- 6th cp forecast'!P$5</f>
        <v>9987.3387053850493</v>
      </c>
      <c r="Q5" s="137">
        <f xml:space="preserve"> 'Anx 3- 6th cp forecast'!Q$5</f>
        <v>10548535.826244015</v>
      </c>
      <c r="R5" s="281">
        <f t="shared" ref="R5" si="3">SUM(R6,R19,R32,R39,R42,R50,R59,R64:R65)</f>
        <v>8649435</v>
      </c>
      <c r="S5" s="136">
        <f xml:space="preserve"> 'Anx 3- 6th cp forecast'!S$5</f>
        <v>21408.269806367061</v>
      </c>
      <c r="T5" s="136">
        <f xml:space="preserve"> 'Anx 3- 6th cp forecast'!T$5</f>
        <v>10587.943492262148</v>
      </c>
      <c r="U5" s="137">
        <f xml:space="preserve"> 'Anx 3- 6th cp forecast'!U$5</f>
        <v>11116609.753667902</v>
      </c>
      <c r="V5" s="281">
        <f t="shared" ref="V5" si="4">SUM(V6,V19,V32,V39,V42,V50,V59,V64:V65)</f>
        <v>8911419</v>
      </c>
      <c r="W5" s="136">
        <f xml:space="preserve"> 'Anx 3- 6th cp forecast'!W$5</f>
        <v>22438.237431338635</v>
      </c>
      <c r="X5" s="136">
        <f xml:space="preserve"> 'Anx 3- 6th cp forecast'!X$5</f>
        <v>11253.061198282177</v>
      </c>
      <c r="Y5" s="137">
        <f xml:space="preserve"> 'Anx 3- 6th cp forecast'!Y$5</f>
        <v>11716308.640668444</v>
      </c>
    </row>
    <row r="6" spans="1:29" s="132" customFormat="1" ht="13">
      <c r="A6" s="229" t="s">
        <v>43</v>
      </c>
      <c r="B6" s="320"/>
      <c r="C6" s="159"/>
      <c r="D6" s="160"/>
      <c r="E6" s="161"/>
      <c r="F6" s="339">
        <f>SUM(F7,F10,F13)</f>
        <v>5490881</v>
      </c>
      <c r="G6" s="160">
        <f xml:space="preserve"> 'Anx 3- 6th cp forecast'!G$6</f>
        <v>5976.1244689183595</v>
      </c>
      <c r="H6" s="139">
        <f xml:space="preserve"> 'Anx 3- 6th cp forecast'!H$6</f>
        <v>5123.1088320090757</v>
      </c>
      <c r="I6" s="161">
        <f xml:space="preserve"> 'Anx 3- 6th cp forecast'!I$6</f>
        <v>0</v>
      </c>
      <c r="J6" s="339">
        <f>SUM(J7,J10,J13)</f>
        <v>5642880</v>
      </c>
      <c r="K6" s="160">
        <f xml:space="preserve"> 'Anx 3- 6th cp forecast'!K$6</f>
        <v>6331.4177857306586</v>
      </c>
      <c r="L6" s="160">
        <f xml:space="preserve"> 'Anx 3- 6th cp forecast'!L$6</f>
        <v>5223.0693957981239</v>
      </c>
      <c r="M6" s="161">
        <f xml:space="preserve"> 'Anx 3- 6th cp forecast'!M$6</f>
        <v>0</v>
      </c>
      <c r="N6" s="339">
        <f>SUM(N7,N10,N13)</f>
        <v>5799410</v>
      </c>
      <c r="O6" s="160">
        <f xml:space="preserve"> 'Anx 3- 6th cp forecast'!O$6</f>
        <v>6709.2930303246412</v>
      </c>
      <c r="P6" s="160">
        <f xml:space="preserve"> 'Anx 3- 6th cp forecast'!P$6</f>
        <v>5325.0291708629538</v>
      </c>
      <c r="Q6" s="161">
        <f xml:space="preserve"> 'Anx 3- 6th cp forecast'!Q$6</f>
        <v>0</v>
      </c>
      <c r="R6" s="339">
        <f>SUM(R7,R10,R13)</f>
        <v>5960611</v>
      </c>
      <c r="S6" s="160">
        <f xml:space="preserve"> 'Anx 3- 6th cp forecast'!S$6</f>
        <v>7111.3343633786662</v>
      </c>
      <c r="T6" s="160">
        <f xml:space="preserve"> 'Anx 3- 6th cp forecast'!T$6</f>
        <v>5429.0281414290794</v>
      </c>
      <c r="U6" s="161">
        <f xml:space="preserve"> 'Anx 3- 6th cp forecast'!U$6</f>
        <v>0</v>
      </c>
      <c r="V6" s="339">
        <f>SUM(V7,V10,V13)</f>
        <v>6126630</v>
      </c>
      <c r="W6" s="160">
        <f xml:space="preserve"> 'Anx 3- 6th cp forecast'!W$6</f>
        <v>7539.252422708003</v>
      </c>
      <c r="X6" s="160">
        <f xml:space="preserve"> 'Anx 3- 6th cp forecast'!X$6</f>
        <v>5535.1070914065294</v>
      </c>
      <c r="Y6" s="161">
        <f xml:space="preserve"> 'Anx 3- 6th cp forecast'!Y$6</f>
        <v>0</v>
      </c>
      <c r="Z6" s="134"/>
      <c r="AA6" s="134"/>
      <c r="AB6" s="134"/>
      <c r="AC6" s="134"/>
    </row>
    <row r="7" spans="1:29" s="132" customFormat="1" ht="13">
      <c r="A7" s="234" t="s">
        <v>108</v>
      </c>
      <c r="B7" s="320">
        <f>B$6*$Z7</f>
        <v>0</v>
      </c>
      <c r="C7" s="159">
        <f>C$6*$AA7</f>
        <v>0</v>
      </c>
      <c r="D7" s="160">
        <f>D$6*$AB7</f>
        <v>0</v>
      </c>
      <c r="E7" s="161">
        <f>IFERROR(E$6*$AC7,0)</f>
        <v>0</v>
      </c>
      <c r="F7" s="320">
        <f>SUM(F8:F9)</f>
        <v>4160105</v>
      </c>
      <c r="G7" s="159">
        <f xml:space="preserve"> 'Anx 3- 6th cp forecast'!G$7</f>
        <v>2573.3643260869558</v>
      </c>
      <c r="H7" s="160">
        <f xml:space="preserve"> 'Anx 3- 6th cp forecast'!H$7</f>
        <v>2808.5609651027348</v>
      </c>
      <c r="I7" s="161">
        <f xml:space="preserve"> 'Anx 3- 6th cp forecast'!I$7</f>
        <v>0</v>
      </c>
      <c r="J7" s="320">
        <f>SUM(J8:J9)</f>
        <v>4275264</v>
      </c>
      <c r="K7" s="159">
        <f xml:space="preserve"> 'Anx 3- 6th cp forecast'!K$7</f>
        <v>2726.3563113672362</v>
      </c>
      <c r="L7" s="160">
        <f xml:space="preserve"> 'Anx 3- 6th cp forecast'!L$7</f>
        <v>2863.3607647387471</v>
      </c>
      <c r="M7" s="161">
        <f xml:space="preserve"> 'Anx 3- 6th cp forecast'!M$7</f>
        <v>0</v>
      </c>
      <c r="N7" s="320">
        <f>SUM(N8:N9)</f>
        <v>4393858</v>
      </c>
      <c r="O7" s="159">
        <f xml:space="preserve"> 'Anx 3- 6th cp forecast'!O$7</f>
        <v>2889.0722452817681</v>
      </c>
      <c r="P7" s="160">
        <f xml:space="preserve"> 'Anx 3- 6th cp forecast'!P$7</f>
        <v>2919.2565603674802</v>
      </c>
      <c r="Q7" s="161">
        <f xml:space="preserve"> 'Anx 3- 6th cp forecast'!Q$7</f>
        <v>0</v>
      </c>
      <c r="R7" s="320">
        <f>SUM(R8:R9)</f>
        <v>4515991</v>
      </c>
      <c r="S7" s="159">
        <f xml:space="preserve"> 'Anx 3- 6th cp forecast'!S$7</f>
        <v>3062.1942793817252</v>
      </c>
      <c r="T7" s="160">
        <f xml:space="preserve"> 'Anx 3- 6th cp forecast'!T$7</f>
        <v>2976.2702719087874</v>
      </c>
      <c r="U7" s="161">
        <f xml:space="preserve"> 'Anx 3- 6th cp forecast'!U$7</f>
        <v>0</v>
      </c>
      <c r="V7" s="320">
        <f>SUM(V8:V9)</f>
        <v>4641773</v>
      </c>
      <c r="W7" s="159">
        <f xml:space="preserve"> 'Anx 3- 6th cp forecast'!W$7</f>
        <v>3246.4590272285495</v>
      </c>
      <c r="X7" s="160">
        <f xml:space="preserve"> 'Anx 3- 6th cp forecast'!X$7</f>
        <v>3034.4242576809215</v>
      </c>
      <c r="Y7" s="161">
        <f xml:space="preserve"> 'Anx 3- 6th cp forecast'!Y$7</f>
        <v>0</v>
      </c>
      <c r="Z7" s="134">
        <v>0.75763893285192951</v>
      </c>
      <c r="AA7" s="134">
        <v>0.43060755167850751</v>
      </c>
      <c r="AB7" s="134">
        <v>0.54821419126505866</v>
      </c>
      <c r="AC7" s="134"/>
    </row>
    <row r="8" spans="1:29">
      <c r="A8" s="230" t="s">
        <v>109</v>
      </c>
      <c r="B8" s="321">
        <f>B$7*$Z8</f>
        <v>0</v>
      </c>
      <c r="C8" s="181">
        <f>C$7*$AA8</f>
        <v>0</v>
      </c>
      <c r="D8" s="169">
        <f>D$7*$AB8</f>
        <v>0</v>
      </c>
      <c r="E8" s="182">
        <f>IFERROR(E$7*$AC8,0)</f>
        <v>0</v>
      </c>
      <c r="F8" s="321">
        <f>ROUND('Anx 3- 6th cp forecast'!F8,0)</f>
        <v>2698812</v>
      </c>
      <c r="G8" s="181">
        <f xml:space="preserve"> 'Anx 3- 6th cp forecast'!G$8</f>
        <v>2135.3798245595117</v>
      </c>
      <c r="H8" s="169">
        <f xml:space="preserve"> 'Anx 3- 6th cp forecast'!H$8</f>
        <v>1434.646255186444</v>
      </c>
      <c r="I8" s="182">
        <f xml:space="preserve"> 'Anx 3- 6th cp forecast'!I$8</f>
        <v>0</v>
      </c>
      <c r="J8" s="354">
        <f>ROUND('Anx 3- 6th cp forecast'!J8,0)-2</f>
        <v>2773519</v>
      </c>
      <c r="K8" s="181">
        <f xml:space="preserve"> 'Anx 3- 6th cp forecast'!K$8</f>
        <v>2262.3326991972003</v>
      </c>
      <c r="L8" s="169">
        <f xml:space="preserve"> 'Anx 3- 6th cp forecast'!L$8</f>
        <v>1462.6386428574365</v>
      </c>
      <c r="M8" s="182">
        <f xml:space="preserve"> 'Anx 3- 6th cp forecast'!M$8</f>
        <v>0</v>
      </c>
      <c r="N8" s="321">
        <f>ROUND('Anx 3- 6th cp forecast'!N8,0)</f>
        <v>2850456</v>
      </c>
      <c r="O8" s="181">
        <f xml:space="preserve"> 'Anx 3- 6th cp forecast'!O$8</f>
        <v>2397.3545143724327</v>
      </c>
      <c r="P8" s="169">
        <f xml:space="preserve"> 'Anx 3- 6th cp forecast'!P$8</f>
        <v>1491.1908782818491</v>
      </c>
      <c r="Q8" s="182">
        <f xml:space="preserve"> 'Anx 3- 6th cp forecast'!Q$8</f>
        <v>0</v>
      </c>
      <c r="R8" s="353">
        <f>ROUND('Anx 3- 6th cp forecast'!R8,0)</f>
        <v>2929687</v>
      </c>
      <c r="S8" s="181">
        <f xml:space="preserve"> 'Anx 3- 6th cp forecast'!S$8</f>
        <v>2541.0113200008404</v>
      </c>
      <c r="T8" s="169">
        <f xml:space="preserve"> 'Anx 3- 6th cp forecast'!T$8</f>
        <v>1520.3141584147497</v>
      </c>
      <c r="U8" s="182">
        <f xml:space="preserve"> 'Anx 3- 6th cp forecast'!U$8</f>
        <v>0</v>
      </c>
      <c r="V8" s="321">
        <f>ROUND('Anx 3- 6th cp forecast'!V8,0)</f>
        <v>3011287</v>
      </c>
      <c r="W8" s="181">
        <f xml:space="preserve"> 'Anx 3- 6th cp forecast'!W$8</f>
        <v>2693.914358618762</v>
      </c>
      <c r="X8" s="169">
        <f xml:space="preserve"> 'Anx 3- 6th cp forecast'!X$8</f>
        <v>1550.0199041503088</v>
      </c>
      <c r="Y8" s="182">
        <f xml:space="preserve"> 'Anx 3- 6th cp forecast'!Y$8</f>
        <v>0</v>
      </c>
      <c r="Z8" s="133">
        <v>0.64873640456078319</v>
      </c>
      <c r="AA8" s="133">
        <v>0.82980081868413835</v>
      </c>
      <c r="AB8" s="133">
        <v>0.51081186166594961</v>
      </c>
    </row>
    <row r="9" spans="1:29">
      <c r="A9" s="230" t="s">
        <v>110</v>
      </c>
      <c r="B9" s="321">
        <f>B$7*$Z9</f>
        <v>0</v>
      </c>
      <c r="C9" s="181">
        <f>C$7*$AA9</f>
        <v>0</v>
      </c>
      <c r="D9" s="169">
        <f>D$7*$AB9</f>
        <v>0</v>
      </c>
      <c r="E9" s="182">
        <f t="shared" ref="E9" si="5">IFERROR(E$7*$AC9,0)</f>
        <v>0</v>
      </c>
      <c r="F9" s="321">
        <f>ROUND('Anx 3- 6th cp forecast'!F9,0)</f>
        <v>1461293</v>
      </c>
      <c r="G9" s="181">
        <f xml:space="preserve"> 'Anx 3- 6th cp forecast'!G$9</f>
        <v>437.98450152744414</v>
      </c>
      <c r="H9" s="169">
        <f xml:space="preserve"> 'Anx 3- 6th cp forecast'!H$9</f>
        <v>1373.9147099162908</v>
      </c>
      <c r="I9" s="182">
        <f xml:space="preserve"> 'Anx 3- 6th cp forecast'!I$9</f>
        <v>0</v>
      </c>
      <c r="J9" s="321">
        <f>ROUND('Anx 3- 6th cp forecast'!J9,0)</f>
        <v>1501745</v>
      </c>
      <c r="K9" s="181">
        <f xml:space="preserve"> 'Anx 3- 6th cp forecast'!K$9</f>
        <v>464.02361217003624</v>
      </c>
      <c r="L9" s="169">
        <f xml:space="preserve"> 'Anx 3- 6th cp forecast'!L$9</f>
        <v>1400.7221218813106</v>
      </c>
      <c r="M9" s="182">
        <f xml:space="preserve"> 'Anx 3- 6th cp forecast'!M$9</f>
        <v>0</v>
      </c>
      <c r="N9" s="321">
        <f>ROUND('Anx 3- 6th cp forecast'!N9,0)</f>
        <v>1543402</v>
      </c>
      <c r="O9" s="181">
        <f xml:space="preserve"> 'Anx 3- 6th cp forecast'!O$9</f>
        <v>491.71773090933539</v>
      </c>
      <c r="P9" s="169">
        <f xml:space="preserve"> 'Anx 3- 6th cp forecast'!P$9</f>
        <v>1428.0656820856311</v>
      </c>
      <c r="Q9" s="182">
        <f xml:space="preserve"> 'Anx 3- 6th cp forecast'!Q$9</f>
        <v>0</v>
      </c>
      <c r="R9" s="417">
        <f>ROUND('Anx 3- 6th cp forecast'!R9,0)+1</f>
        <v>1586304</v>
      </c>
      <c r="S9" s="181">
        <f xml:space="preserve"> 'Anx 3- 6th cp forecast'!S$9</f>
        <v>521.18295938088477</v>
      </c>
      <c r="T9" s="169">
        <f xml:space="preserve"> 'Anx 3- 6th cp forecast'!T$9</f>
        <v>1455.9561134940379</v>
      </c>
      <c r="U9" s="182">
        <f xml:space="preserve"> 'Anx 3- 6th cp forecast'!U$9</f>
        <v>0</v>
      </c>
      <c r="V9" s="321">
        <f>ROUND('Anx 3- 6th cp forecast'!V9,0)</f>
        <v>1630486</v>
      </c>
      <c r="W9" s="181">
        <f xml:space="preserve"> 'Anx 3- 6th cp forecast'!W$9</f>
        <v>552.544668609788</v>
      </c>
      <c r="X9" s="169">
        <f xml:space="preserve"> 'Anx 3- 6th cp forecast'!X$9</f>
        <v>1484.404353530613</v>
      </c>
      <c r="Y9" s="182">
        <f xml:space="preserve"> 'Anx 3- 6th cp forecast'!Y$9</f>
        <v>0</v>
      </c>
      <c r="Z9" s="133">
        <v>0.35126359543921681</v>
      </c>
      <c r="AA9" s="133">
        <v>0.17019918131586173</v>
      </c>
      <c r="AB9" s="133">
        <v>0.48918813833405045</v>
      </c>
    </row>
    <row r="10" spans="1:29" s="132" customFormat="1" ht="13">
      <c r="A10" s="234" t="s">
        <v>111</v>
      </c>
      <c r="B10" s="320">
        <f>B$6*$Z10</f>
        <v>0</v>
      </c>
      <c r="C10" s="159">
        <f>C$6*$AA10</f>
        <v>0</v>
      </c>
      <c r="D10" s="160">
        <f>D$6*$AB10</f>
        <v>0</v>
      </c>
      <c r="E10" s="161">
        <f t="shared" ref="E10:E13" si="6">IFERROR(E$6*$AC10,0)</f>
        <v>0</v>
      </c>
      <c r="F10" s="320">
        <f>SUM(F11:F12)</f>
        <v>914018</v>
      </c>
      <c r="G10" s="159">
        <f xml:space="preserve"> 'Anx 3- 6th cp forecast'!G$10</f>
        <v>1868.2250947774248</v>
      </c>
      <c r="H10" s="160">
        <f xml:space="preserve"> 'Anx 3- 6th cp forecast'!H$10</f>
        <v>1542.1851018392624</v>
      </c>
      <c r="I10" s="161">
        <f xml:space="preserve"> 'Anx 3- 6th cp forecast'!I$10</f>
        <v>0</v>
      </c>
      <c r="J10" s="320">
        <f>SUM(J11:J12)</f>
        <v>939320</v>
      </c>
      <c r="K10" s="159">
        <f xml:space="preserve"> 'Anx 3- 6th cp forecast'!K$10</f>
        <v>1979.2950522268857</v>
      </c>
      <c r="L10" s="160">
        <f xml:space="preserve"> 'Anx 3- 6th cp forecast'!L$10</f>
        <v>1572.275755249502</v>
      </c>
      <c r="M10" s="161">
        <f xml:space="preserve"> 'Anx 3- 6th cp forecast'!M$10</f>
        <v>0</v>
      </c>
      <c r="N10" s="320">
        <f>SUM(N11:N12)</f>
        <v>965376</v>
      </c>
      <c r="O10" s="159">
        <f xml:space="preserve"> 'Anx 3- 6th cp forecast'!O$10</f>
        <v>2097.4244550392418</v>
      </c>
      <c r="P10" s="160">
        <f xml:space="preserve"> 'Anx 3- 6th cp forecast'!P$10</f>
        <v>1602.9682217279469</v>
      </c>
      <c r="Q10" s="161">
        <f xml:space="preserve"> 'Anx 3- 6th cp forecast'!Q$10</f>
        <v>0</v>
      </c>
      <c r="R10" s="320">
        <f>SUM(R11:R12)</f>
        <v>992209</v>
      </c>
      <c r="S10" s="159">
        <f xml:space="preserve"> 'Anx 3- 6th cp forecast'!S$10</f>
        <v>2223.1085353250132</v>
      </c>
      <c r="T10" s="160">
        <f xml:space="preserve"> 'Anx 3- 6th cp forecast'!T$10</f>
        <v>1634.2745375359602</v>
      </c>
      <c r="U10" s="161">
        <f xml:space="preserve"> 'Anx 3- 6th cp forecast'!U$10</f>
        <v>0</v>
      </c>
      <c r="V10" s="320">
        <f>SUM(V11:V12)</f>
        <v>1019845</v>
      </c>
      <c r="W10" s="159">
        <f xml:space="preserve"> 'Anx 3- 6th cp forecast'!W$10</f>
        <v>2356.8820638225243</v>
      </c>
      <c r="X10" s="160">
        <f xml:space="preserve"> 'Anx 3- 6th cp forecast'!X$10</f>
        <v>1666.2069796601345</v>
      </c>
      <c r="Y10" s="161">
        <f xml:space="preserve"> 'Anx 3- 6th cp forecast'!Y$10</f>
        <v>0</v>
      </c>
      <c r="Z10" s="134">
        <v>0.16646108981598148</v>
      </c>
      <c r="AA10" s="134">
        <v>0.31261482328455614</v>
      </c>
      <c r="AB10" s="134">
        <v>0.30102524705384404</v>
      </c>
      <c r="AC10" s="134"/>
    </row>
    <row r="11" spans="1:29">
      <c r="A11" s="230" t="s">
        <v>112</v>
      </c>
      <c r="B11" s="321">
        <f>B$10*$Z11</f>
        <v>0</v>
      </c>
      <c r="C11" s="181">
        <f>C$10*$AA11</f>
        <v>0</v>
      </c>
      <c r="D11" s="169">
        <f>D$10*$AB11</f>
        <v>0</v>
      </c>
      <c r="E11" s="182">
        <f>IFERROR(E$10*$AC11,0)</f>
        <v>0</v>
      </c>
      <c r="F11" s="321">
        <f>ROUND('Anx 3- 6th cp forecast'!F11,0)</f>
        <v>0</v>
      </c>
      <c r="G11" s="181">
        <f xml:space="preserve"> 'Anx 3- 6th cp forecast'!G$11</f>
        <v>1109.4645094962273</v>
      </c>
      <c r="H11" s="169">
        <f xml:space="preserve"> 'Anx 3- 6th cp forecast'!H$11</f>
        <v>0</v>
      </c>
      <c r="I11" s="182">
        <f xml:space="preserve"> 'Anx 3- 6th cp forecast'!I$11</f>
        <v>0</v>
      </c>
      <c r="J11" s="321">
        <f>ROUND('Anx 3- 6th cp forecast'!J11,0)</f>
        <v>0</v>
      </c>
      <c r="K11" s="181">
        <f xml:space="preserve"> 'Anx 3- 6th cp forecast'!K$11</f>
        <v>1175.4245355155299</v>
      </c>
      <c r="L11" s="169">
        <f xml:space="preserve"> 'Anx 3- 6th cp forecast'!L$11</f>
        <v>0</v>
      </c>
      <c r="M11" s="182">
        <f xml:space="preserve"> 'Anx 3- 6th cp forecast'!M$11</f>
        <v>0</v>
      </c>
      <c r="N11" s="321">
        <f>ROUND('Anx 3- 6th cp forecast'!N11,0)</f>
        <v>0</v>
      </c>
      <c r="O11" s="181">
        <f xml:space="preserve"> 'Anx 3- 6th cp forecast'!O$11</f>
        <v>1245.5768850983875</v>
      </c>
      <c r="P11" s="169">
        <f xml:space="preserve"> 'Anx 3- 6th cp forecast'!P$11</f>
        <v>0</v>
      </c>
      <c r="Q11" s="182">
        <f xml:space="preserve"> 'Anx 3- 6th cp forecast'!Q$11</f>
        <v>0</v>
      </c>
      <c r="R11" s="321">
        <f>ROUND('Anx 3- 6th cp forecast'!R11,0)</f>
        <v>0</v>
      </c>
      <c r="S11" s="181">
        <f xml:space="preserve"> 'Anx 3- 6th cp forecast'!S$11</f>
        <v>1320.2156568799808</v>
      </c>
      <c r="T11" s="169">
        <f xml:space="preserve"> 'Anx 3- 6th cp forecast'!T$11</f>
        <v>0</v>
      </c>
      <c r="U11" s="182">
        <f xml:space="preserve"> 'Anx 3- 6th cp forecast'!U$11</f>
        <v>0</v>
      </c>
      <c r="V11" s="321">
        <f>ROUND('Anx 3- 6th cp forecast'!V11,0)</f>
        <v>0</v>
      </c>
      <c r="W11" s="181">
        <f xml:space="preserve"> 'Anx 3- 6th cp forecast'!W$11</f>
        <v>1399.6584299125059</v>
      </c>
      <c r="X11" s="169">
        <f xml:space="preserve"> 'Anx 3- 6th cp forecast'!X$11</f>
        <v>0</v>
      </c>
      <c r="Y11" s="182">
        <f xml:space="preserve"> 'Anx 3- 6th cp forecast'!Y$11</f>
        <v>0</v>
      </c>
      <c r="Z11" s="133">
        <v>0</v>
      </c>
      <c r="AA11" s="133">
        <v>0.59386018986561462</v>
      </c>
      <c r="AB11" s="133">
        <v>0</v>
      </c>
    </row>
    <row r="12" spans="1:29">
      <c r="A12" s="230" t="s">
        <v>113</v>
      </c>
      <c r="B12" s="321">
        <f>B$10*$Z12</f>
        <v>0</v>
      </c>
      <c r="C12" s="181">
        <f>C$10*$AA12</f>
        <v>0</v>
      </c>
      <c r="D12" s="169">
        <f>D$10*$AB12</f>
        <v>0</v>
      </c>
      <c r="E12" s="182">
        <f t="shared" ref="E12" si="7">IFERROR(E$10*$AC12,0)</f>
        <v>0</v>
      </c>
      <c r="F12" s="321">
        <f>ROUND('Anx 3- 6th cp forecast'!F12,0)</f>
        <v>914018</v>
      </c>
      <c r="G12" s="181">
        <f xml:space="preserve"> 'Anx 3- 6th cp forecast'!G$12</f>
        <v>758.76058528119745</v>
      </c>
      <c r="H12" s="169">
        <f xml:space="preserve"> 'Anx 3- 6th cp forecast'!H$12</f>
        <v>1542.1851018392624</v>
      </c>
      <c r="I12" s="182">
        <f xml:space="preserve"> 'Anx 3- 6th cp forecast'!I$12</f>
        <v>0</v>
      </c>
      <c r="J12" s="321">
        <f>ROUND('Anx 3- 6th cp forecast'!J12,0)</f>
        <v>939320</v>
      </c>
      <c r="K12" s="181">
        <f xml:space="preserve"> 'Anx 3- 6th cp forecast'!K$12</f>
        <v>803.87051671135578</v>
      </c>
      <c r="L12" s="169">
        <f xml:space="preserve"> 'Anx 3- 6th cp forecast'!L$12</f>
        <v>1572.275755249502</v>
      </c>
      <c r="M12" s="182">
        <f xml:space="preserve"> 'Anx 3- 6th cp forecast'!M$12</f>
        <v>0</v>
      </c>
      <c r="N12" s="321">
        <f>ROUND('Anx 3- 6th cp forecast'!N12,0)</f>
        <v>965376</v>
      </c>
      <c r="O12" s="181">
        <f xml:space="preserve"> 'Anx 3- 6th cp forecast'!O$12</f>
        <v>851.84756994085444</v>
      </c>
      <c r="P12" s="169">
        <f xml:space="preserve"> 'Anx 3- 6th cp forecast'!P$12</f>
        <v>1602.9682217279469</v>
      </c>
      <c r="Q12" s="182">
        <f xml:space="preserve"> 'Anx 3- 6th cp forecast'!Q$12</f>
        <v>0</v>
      </c>
      <c r="R12" s="321">
        <f>ROUND('Anx 3- 6th cp forecast'!R12,0)</f>
        <v>992209</v>
      </c>
      <c r="S12" s="181">
        <f xml:space="preserve"> 'Anx 3- 6th cp forecast'!S$12</f>
        <v>902.89287844503247</v>
      </c>
      <c r="T12" s="169">
        <f xml:space="preserve"> 'Anx 3- 6th cp forecast'!T$12</f>
        <v>1634.2745375359602</v>
      </c>
      <c r="U12" s="182">
        <f xml:space="preserve"> 'Anx 3- 6th cp forecast'!U$12</f>
        <v>0</v>
      </c>
      <c r="V12" s="321">
        <f>ROUND('Anx 3- 6th cp forecast'!V12,0)</f>
        <v>1019845</v>
      </c>
      <c r="W12" s="181">
        <f xml:space="preserve"> 'Anx 3- 6th cp forecast'!W$12</f>
        <v>957.22363391001841</v>
      </c>
      <c r="X12" s="169">
        <f xml:space="preserve"> 'Anx 3- 6th cp forecast'!X$12</f>
        <v>1666.2069796601345</v>
      </c>
      <c r="Y12" s="182">
        <f xml:space="preserve"> 'Anx 3- 6th cp forecast'!Y$12</f>
        <v>0</v>
      </c>
      <c r="Z12" s="133">
        <v>1</v>
      </c>
      <c r="AA12" s="133">
        <v>0.40613981013438538</v>
      </c>
      <c r="AB12" s="133">
        <v>1</v>
      </c>
    </row>
    <row r="13" spans="1:29" s="132" customFormat="1" ht="13">
      <c r="A13" s="234" t="s">
        <v>114</v>
      </c>
      <c r="B13" s="320">
        <f>B$6*$Z13</f>
        <v>0</v>
      </c>
      <c r="C13" s="159">
        <f>C$6*$AA13</f>
        <v>0</v>
      </c>
      <c r="D13" s="160">
        <f>D$6*$AB13</f>
        <v>0</v>
      </c>
      <c r="E13" s="161">
        <f t="shared" si="6"/>
        <v>0</v>
      </c>
      <c r="F13" s="320">
        <f>SUM(F14:F18)</f>
        <v>416758</v>
      </c>
      <c r="G13" s="159">
        <f xml:space="preserve"> 'Anx 3- 6th cp forecast'!G$13</f>
        <v>1534.5350480539776</v>
      </c>
      <c r="H13" s="160">
        <f xml:space="preserve"> 'Anx 3- 6th cp forecast'!H$13</f>
        <v>772.36276506707873</v>
      </c>
      <c r="I13" s="161">
        <f xml:space="preserve"> 'Anx 3- 6th cp forecast'!I$13</f>
        <v>0</v>
      </c>
      <c r="J13" s="320">
        <f>SUM(J14:J18)</f>
        <v>428296</v>
      </c>
      <c r="K13" s="159">
        <f xml:space="preserve"> 'Anx 3- 6th cp forecast'!K$13</f>
        <v>1625.7664221365355</v>
      </c>
      <c r="L13" s="160">
        <f xml:space="preserve"> 'Anx 3- 6th cp forecast'!L$13</f>
        <v>787.43287580987487</v>
      </c>
      <c r="M13" s="161">
        <f xml:space="preserve"> 'Anx 3- 6th cp forecast'!M$13</f>
        <v>0</v>
      </c>
      <c r="N13" s="320">
        <f>SUM(N14:N18)</f>
        <v>440176</v>
      </c>
      <c r="O13" s="159">
        <f xml:space="preserve"> 'Anx 3- 6th cp forecast'!O$13</f>
        <v>1722.7963300036297</v>
      </c>
      <c r="P13" s="160">
        <f xml:space="preserve"> 'Anx 3- 6th cp forecast'!P$13</f>
        <v>802.80438876752692</v>
      </c>
      <c r="Q13" s="161">
        <f xml:space="preserve"> 'Anx 3- 6th cp forecast'!Q$13</f>
        <v>0</v>
      </c>
      <c r="R13" s="320">
        <f>SUM(R14:R18)</f>
        <v>452411</v>
      </c>
      <c r="S13" s="159">
        <f xml:space="preserve"> 'Anx 3- 6th cp forecast'!S$13</f>
        <v>1826.031548671926</v>
      </c>
      <c r="T13" s="160">
        <f xml:space="preserve"> 'Anx 3- 6th cp forecast'!T$13</f>
        <v>818.48333198433193</v>
      </c>
      <c r="U13" s="161">
        <f xml:space="preserve"> 'Anx 3- 6th cp forecast'!U$13</f>
        <v>0</v>
      </c>
      <c r="V13" s="320">
        <f>SUM(V14:V18)</f>
        <v>465012</v>
      </c>
      <c r="W13" s="159">
        <f xml:space="preserve"> 'Anx 3- 6th cp forecast'!W$13</f>
        <v>1935.9113316569278</v>
      </c>
      <c r="X13" s="160">
        <f xml:space="preserve"> 'Anx 3- 6th cp forecast'!X$13</f>
        <v>834.4758540654733</v>
      </c>
      <c r="Y13" s="161">
        <f xml:space="preserve"> 'Anx 3- 6th cp forecast'!Y$13</f>
        <v>0</v>
      </c>
      <c r="Z13" s="134">
        <v>7.5899977332088975E-2</v>
      </c>
      <c r="AA13" s="134">
        <v>0.25677762503693613</v>
      </c>
      <c r="AB13" s="134">
        <v>0.15076056168109733</v>
      </c>
      <c r="AC13" s="134"/>
    </row>
    <row r="14" spans="1:29">
      <c r="A14" s="230" t="s">
        <v>115</v>
      </c>
      <c r="B14" s="321">
        <f>B$13*$Z14</f>
        <v>0</v>
      </c>
      <c r="C14" s="181">
        <f>C$13*$AA14</f>
        <v>0</v>
      </c>
      <c r="D14" s="169">
        <f>D$13*$AB14</f>
        <v>0</v>
      </c>
      <c r="E14" s="182">
        <f>IFERROR(E$13*$AC14,0)</f>
        <v>0</v>
      </c>
      <c r="F14" s="321">
        <f>ROUND('Anx 3- 6th cp forecast'!F14,0)</f>
        <v>0</v>
      </c>
      <c r="G14" s="181">
        <f xml:space="preserve"> 'Anx 3- 6th cp forecast'!G$14</f>
        <v>1002.7131770761177</v>
      </c>
      <c r="H14" s="169">
        <f xml:space="preserve"> 'Anx 3- 6th cp forecast'!H$14</f>
        <v>0</v>
      </c>
      <c r="I14" s="182">
        <f xml:space="preserve"> 'Anx 3- 6th cp forecast'!I$14</f>
        <v>0</v>
      </c>
      <c r="J14" s="321">
        <f>ROUND('Anx 3- 6th cp forecast'!J14,0)</f>
        <v>0</v>
      </c>
      <c r="K14" s="181">
        <f xml:space="preserve"> 'Anx 3- 6th cp forecast'!K$14</f>
        <v>1062.3266092172412</v>
      </c>
      <c r="L14" s="169">
        <f xml:space="preserve"> 'Anx 3- 6th cp forecast'!L$14</f>
        <v>0</v>
      </c>
      <c r="M14" s="182">
        <f xml:space="preserve"> 'Anx 3- 6th cp forecast'!M$14</f>
        <v>0</v>
      </c>
      <c r="N14" s="321">
        <f>ROUND('Anx 3- 6th cp forecast'!N14,0)</f>
        <v>0</v>
      </c>
      <c r="O14" s="181">
        <f xml:space="preserve"> 'Anx 3- 6th cp forecast'!O$14</f>
        <v>1125.7289846222209</v>
      </c>
      <c r="P14" s="169">
        <f xml:space="preserve"> 'Anx 3- 6th cp forecast'!P$14</f>
        <v>0</v>
      </c>
      <c r="Q14" s="182">
        <f xml:space="preserve"> 'Anx 3- 6th cp forecast'!Q$14</f>
        <v>0</v>
      </c>
      <c r="R14" s="321">
        <f>ROUND('Anx 3- 6th cp forecast'!R14,0)</f>
        <v>0</v>
      </c>
      <c r="S14" s="181">
        <f xml:space="preserve"> 'Anx 3- 6th cp forecast'!S$14</f>
        <v>1193.1861041114814</v>
      </c>
      <c r="T14" s="169">
        <f xml:space="preserve"> 'Anx 3- 6th cp forecast'!T$14</f>
        <v>0</v>
      </c>
      <c r="U14" s="182">
        <f xml:space="preserve"> 'Anx 3- 6th cp forecast'!U$14</f>
        <v>0</v>
      </c>
      <c r="V14" s="321">
        <f>ROUND('Anx 3- 6th cp forecast'!V14,0)</f>
        <v>0</v>
      </c>
      <c r="W14" s="181">
        <f xml:space="preserve"> 'Anx 3- 6th cp forecast'!W$14</f>
        <v>1264.9849896651531</v>
      </c>
      <c r="X14" s="169">
        <f xml:space="preserve"> 'Anx 3- 6th cp forecast'!X$14</f>
        <v>0</v>
      </c>
      <c r="Y14" s="182">
        <f xml:space="preserve"> 'Anx 3- 6th cp forecast'!Y$14</f>
        <v>0</v>
      </c>
      <c r="Z14" s="133">
        <v>0</v>
      </c>
      <c r="AA14" s="133">
        <v>0.65343126463465895</v>
      </c>
      <c r="AB14" s="133">
        <v>0</v>
      </c>
    </row>
    <row r="15" spans="1:29">
      <c r="A15" s="230" t="s">
        <v>116</v>
      </c>
      <c r="B15" s="321">
        <f>B$13*$Z15</f>
        <v>0</v>
      </c>
      <c r="C15" s="181">
        <f>C$13*$AA15</f>
        <v>0</v>
      </c>
      <c r="D15" s="169">
        <f>D$13*$AB15</f>
        <v>0</v>
      </c>
      <c r="E15" s="182">
        <f t="shared" ref="E15:E18" si="8">IFERROR(E$13*$AC15,0)</f>
        <v>0</v>
      </c>
      <c r="F15" s="321">
        <f>ROUND('Anx 3- 6th cp forecast'!F15,0)</f>
        <v>294721</v>
      </c>
      <c r="G15" s="181">
        <f xml:space="preserve"> 'Anx 3- 6th cp forecast'!G$15</f>
        <v>291.93848273462703</v>
      </c>
      <c r="H15" s="169">
        <f xml:space="preserve"> 'Anx 3- 6th cp forecast'!H$15</f>
        <v>454.29151514600187</v>
      </c>
      <c r="I15" s="182">
        <f xml:space="preserve"> 'Anx 3- 6th cp forecast'!I$15</f>
        <v>0</v>
      </c>
      <c r="J15" s="321">
        <f>ROUND('Anx 3- 6th cp forecast'!J15,0)</f>
        <v>302880</v>
      </c>
      <c r="K15" s="181">
        <f xml:space="preserve"> 'Anx 3- 6th cp forecast'!K$15</f>
        <v>309.29484677546992</v>
      </c>
      <c r="L15" s="169">
        <f xml:space="preserve"> 'Anx 3- 6th cp forecast'!L$15</f>
        <v>463.15551500773563</v>
      </c>
      <c r="M15" s="182">
        <f xml:space="preserve"> 'Anx 3- 6th cp forecast'!M$15</f>
        <v>0</v>
      </c>
      <c r="N15" s="321">
        <f>ROUND('Anx 3- 6th cp forecast'!N15,0)</f>
        <v>311282</v>
      </c>
      <c r="O15" s="181">
        <f xml:space="preserve"> 'Anx 3- 6th cp forecast'!O$15</f>
        <v>327.75435613533938</v>
      </c>
      <c r="P15" s="169">
        <f xml:space="preserve"> 'Anx 3- 6th cp forecast'!P$15</f>
        <v>472.19679486670407</v>
      </c>
      <c r="Q15" s="182">
        <f xml:space="preserve"> 'Anx 3- 6th cp forecast'!Q$15</f>
        <v>0</v>
      </c>
      <c r="R15" s="353">
        <f>ROUND('Anx 3- 6th cp forecast'!R15,0)</f>
        <v>319934</v>
      </c>
      <c r="S15" s="181">
        <f xml:space="preserve"> 'Anx 3- 6th cp forecast'!S$15</f>
        <v>347.39439833640859</v>
      </c>
      <c r="T15" s="169">
        <f xml:space="preserve"> 'Anx 3- 6th cp forecast'!T$15</f>
        <v>481.41890032285181</v>
      </c>
      <c r="U15" s="182">
        <f xml:space="preserve"> 'Anx 3- 6th cp forecast'!U$15</f>
        <v>0</v>
      </c>
      <c r="V15" s="321">
        <f>ROUND('Anx 3- 6th cp forecast'!V15,0)</f>
        <v>328845</v>
      </c>
      <c r="W15" s="181">
        <f xml:space="preserve"> 'Anx 3- 6th cp forecast'!W$15</f>
        <v>368.29853941062612</v>
      </c>
      <c r="X15" s="169">
        <f xml:space="preserve"> 'Anx 3- 6th cp forecast'!X$15</f>
        <v>490.82544788812271</v>
      </c>
      <c r="Y15" s="182">
        <f xml:space="preserve"> 'Anx 3- 6th cp forecast'!Y$15</f>
        <v>0</v>
      </c>
      <c r="Z15" s="133">
        <v>0.70717680176771502</v>
      </c>
      <c r="AA15" s="133">
        <v>0.19024556207096682</v>
      </c>
      <c r="AB15" s="133">
        <v>0.58818412240075713</v>
      </c>
    </row>
    <row r="16" spans="1:29">
      <c r="A16" s="230" t="s">
        <v>117</v>
      </c>
      <c r="B16" s="321">
        <f>B$13*$Z16</f>
        <v>0</v>
      </c>
      <c r="C16" s="181">
        <f>C$13*$AA16</f>
        <v>0</v>
      </c>
      <c r="D16" s="169">
        <f>D$13*$AB16</f>
        <v>0</v>
      </c>
      <c r="E16" s="182">
        <f t="shared" si="8"/>
        <v>0</v>
      </c>
      <c r="F16" s="321">
        <f>ROUND('Anx 3- 6th cp forecast'!F16,0)</f>
        <v>68601</v>
      </c>
      <c r="G16" s="181">
        <f xml:space="preserve"> 'Anx 3- 6th cp forecast'!G$16</f>
        <v>105.10829551433423</v>
      </c>
      <c r="H16" s="169">
        <f xml:space="preserve"> 'Anx 3- 6th cp forecast'!H$16</f>
        <v>153.47017350175645</v>
      </c>
      <c r="I16" s="182">
        <f xml:space="preserve"> 'Anx 3- 6th cp forecast'!I$16</f>
        <v>0</v>
      </c>
      <c r="J16" s="321">
        <f>ROUND('Anx 3- 6th cp forecast'!J16,0)</f>
        <v>70500</v>
      </c>
      <c r="K16" s="181">
        <f xml:space="preserve"> 'Anx 3- 6th cp forecast'!K$16</f>
        <v>111.35720735209824</v>
      </c>
      <c r="L16" s="169">
        <f xml:space="preserve"> 'Anx 3- 6th cp forecast'!L$16</f>
        <v>156.4646375217649</v>
      </c>
      <c r="M16" s="182">
        <f xml:space="preserve"> 'Anx 3- 6th cp forecast'!M$16</f>
        <v>0</v>
      </c>
      <c r="N16" s="321">
        <f>ROUND('Anx 3- 6th cp forecast'!N16,0)</f>
        <v>72456</v>
      </c>
      <c r="O16" s="181">
        <f xml:space="preserve"> 'Anx 3- 6th cp forecast'!O$16</f>
        <v>118.00329096078256</v>
      </c>
      <c r="P16" s="169">
        <f xml:space="preserve"> 'Anx 3- 6th cp forecast'!P$16</f>
        <v>159.51899082217349</v>
      </c>
      <c r="Q16" s="182">
        <f xml:space="preserve"> 'Anx 3- 6th cp forecast'!Q$16</f>
        <v>0</v>
      </c>
      <c r="R16" s="353">
        <f>ROUND('Anx 3- 6th cp forecast'!R16,0)</f>
        <v>74470</v>
      </c>
      <c r="S16" s="181">
        <f xml:space="preserve"> 'Anx 3- 6th cp forecast'!S$16</f>
        <v>125.07440861628008</v>
      </c>
      <c r="T16" s="169">
        <f xml:space="preserve"> 'Anx 3- 6th cp forecast'!T$16</f>
        <v>162.63443118859027</v>
      </c>
      <c r="U16" s="182">
        <f xml:space="preserve"> 'Anx 3- 6th cp forecast'!U$16</f>
        <v>0</v>
      </c>
      <c r="V16" s="321">
        <f>ROUND('Anx 3- 6th cp forecast'!V16,0)</f>
        <v>76544</v>
      </c>
      <c r="W16" s="181">
        <f xml:space="preserve"> 'Anx 3- 6th cp forecast'!W$16</f>
        <v>132.60064707898886</v>
      </c>
      <c r="X16" s="169">
        <f xml:space="preserve"> 'Anx 3- 6th cp forecast'!X$16</f>
        <v>165.81218036233543</v>
      </c>
      <c r="Y16" s="182">
        <f xml:space="preserve"> 'Anx 3- 6th cp forecast'!Y$16</f>
        <v>0</v>
      </c>
      <c r="Z16" s="133">
        <v>0.16460668677879683</v>
      </c>
      <c r="AA16" s="133">
        <v>6.8495206836512099E-2</v>
      </c>
      <c r="AB16" s="133">
        <v>0.19870219078780649</v>
      </c>
    </row>
    <row r="17" spans="1:29">
      <c r="A17" s="230" t="s">
        <v>118</v>
      </c>
      <c r="B17" s="321">
        <f>B$13*$Z17</f>
        <v>0</v>
      </c>
      <c r="C17" s="181">
        <f>C$13*$AA17</f>
        <v>0</v>
      </c>
      <c r="D17" s="169">
        <f>D$13*$AB17</f>
        <v>0</v>
      </c>
      <c r="E17" s="182">
        <f t="shared" si="8"/>
        <v>0</v>
      </c>
      <c r="F17" s="321">
        <f>ROUND('Anx 3- 6th cp forecast'!F17,0)</f>
        <v>46916</v>
      </c>
      <c r="G17" s="181">
        <f xml:space="preserve"> 'Anx 3- 6th cp forecast'!G$17</f>
        <v>91.994711238331078</v>
      </c>
      <c r="H17" s="169">
        <f xml:space="preserve"> 'Anx 3- 6th cp forecast'!H$17</f>
        <v>135.83832060563242</v>
      </c>
      <c r="I17" s="182">
        <f xml:space="preserve"> 'Anx 3- 6th cp forecast'!I$17</f>
        <v>0</v>
      </c>
      <c r="J17" s="321">
        <f>ROUND('Anx 3- 6th cp forecast'!J17,0)</f>
        <v>48215</v>
      </c>
      <c r="K17" s="181">
        <f xml:space="preserve"> 'Anx 3- 6th cp forecast'!K$17</f>
        <v>97.46399258530613</v>
      </c>
      <c r="L17" s="169">
        <f xml:space="preserve"> 'Anx 3- 6th cp forecast'!L$17</f>
        <v>138.48875719738675</v>
      </c>
      <c r="M17" s="182">
        <f xml:space="preserve"> 'Anx 3- 6th cp forecast'!M$17</f>
        <v>0</v>
      </c>
      <c r="N17" s="321">
        <f>ROUND('Anx 3- 6th cp forecast'!N17,0)</f>
        <v>49552</v>
      </c>
      <c r="O17" s="181">
        <f xml:space="preserve"> 'Anx 3- 6th cp forecast'!O$17</f>
        <v>103.2808935202408</v>
      </c>
      <c r="P17" s="169">
        <f xml:space="preserve"> 'Anx 3- 6th cp forecast'!P$17</f>
        <v>141.19220252097614</v>
      </c>
      <c r="Q17" s="182">
        <f xml:space="preserve"> 'Anx 3- 6th cp forecast'!Q$17</f>
        <v>0</v>
      </c>
      <c r="R17" s="321">
        <f>ROUND('Anx 3- 6th cp forecast'!R17,0)</f>
        <v>50930</v>
      </c>
      <c r="S17" s="181">
        <f xml:space="preserve"> 'Anx 3- 6th cp forecast'!S$17</f>
        <v>109.46980014903343</v>
      </c>
      <c r="T17" s="169">
        <f xml:space="preserve"> 'Anx 3- 6th cp forecast'!T$17</f>
        <v>143.9497167510373</v>
      </c>
      <c r="U17" s="182">
        <f xml:space="preserve"> 'Anx 3- 6th cp forecast'!U$17</f>
        <v>0</v>
      </c>
      <c r="V17" s="321">
        <f>ROUND('Anx 3- 6th cp forecast'!V17,0)</f>
        <v>52348</v>
      </c>
      <c r="W17" s="181">
        <f xml:space="preserve"> 'Anx 3- 6th cp forecast'!W$17</f>
        <v>116.05704552961608</v>
      </c>
      <c r="X17" s="169">
        <f xml:space="preserve"> 'Anx 3- 6th cp forecast'!X$17</f>
        <v>146.76238126569976</v>
      </c>
      <c r="Y17" s="182">
        <f xml:space="preserve"> 'Anx 3- 6th cp forecast'!Y$17</f>
        <v>0</v>
      </c>
      <c r="Z17" s="133">
        <v>0.11257411723555744</v>
      </c>
      <c r="AA17" s="133">
        <v>5.9949566714031254E-2</v>
      </c>
      <c r="AB17" s="133">
        <v>0.17587373025916783</v>
      </c>
    </row>
    <row r="18" spans="1:29">
      <c r="A18" s="230" t="s">
        <v>119</v>
      </c>
      <c r="B18" s="321">
        <f>B$13*$Z18</f>
        <v>0</v>
      </c>
      <c r="C18" s="181">
        <f>C$13*$AA18</f>
        <v>0</v>
      </c>
      <c r="D18" s="169">
        <f>D$13*$AB18</f>
        <v>0</v>
      </c>
      <c r="E18" s="182">
        <f t="shared" si="8"/>
        <v>0</v>
      </c>
      <c r="F18" s="353">
        <f>ROUND('Anx 3- 6th cp forecast'!F18,0)+1</f>
        <v>6520</v>
      </c>
      <c r="G18" s="181">
        <f xml:space="preserve"> 'Anx 3- 6th cp forecast'!G$18</f>
        <v>42.780381490567592</v>
      </c>
      <c r="H18" s="169">
        <f xml:space="preserve"> 'Anx 3- 6th cp forecast'!H$18</f>
        <v>28.762755813688038</v>
      </c>
      <c r="I18" s="182">
        <f xml:space="preserve"> 'Anx 3- 6th cp forecast'!I$18</f>
        <v>0</v>
      </c>
      <c r="J18" s="321">
        <f>ROUND('Anx 3- 6th cp forecast'!J18,0)+1</f>
        <v>6701</v>
      </c>
      <c r="K18" s="181">
        <f xml:space="preserve"> 'Anx 3- 6th cp forecast'!K$18</f>
        <v>45.323766206420117</v>
      </c>
      <c r="L18" s="169">
        <f xml:space="preserve"> 'Anx 3- 6th cp forecast'!L$18</f>
        <v>29.323966082987642</v>
      </c>
      <c r="M18" s="182">
        <f xml:space="preserve"> 'Anx 3- 6th cp forecast'!M$18</f>
        <v>0</v>
      </c>
      <c r="N18" s="321">
        <f>ROUND('Anx 3- 6th cp forecast'!N18,0)+1</f>
        <v>6886</v>
      </c>
      <c r="O18" s="181">
        <f xml:space="preserve"> 'Anx 3- 6th cp forecast'!O$18</f>
        <v>48.028804765046054</v>
      </c>
      <c r="P18" s="169">
        <f xml:space="preserve"> 'Anx 3- 6th cp forecast'!P$18</f>
        <v>29.896400557673239</v>
      </c>
      <c r="Q18" s="182">
        <f xml:space="preserve"> 'Anx 3- 6th cp forecast'!Q$18</f>
        <v>0</v>
      </c>
      <c r="R18" s="321">
        <f>ROUND('Anx 3- 6th cp forecast'!R18,0)</f>
        <v>7077</v>
      </c>
      <c r="S18" s="181">
        <f xml:space="preserve"> 'Anx 3- 6th cp forecast'!S$18</f>
        <v>50.906837458722613</v>
      </c>
      <c r="T18" s="169">
        <f xml:space="preserve"> 'Anx 3- 6th cp forecast'!T$18</f>
        <v>30.480283721852544</v>
      </c>
      <c r="U18" s="182">
        <f xml:space="preserve"> 'Anx 3- 6th cp forecast'!U$18</f>
        <v>0</v>
      </c>
      <c r="V18" s="321">
        <f>ROUND('Anx 3- 6th cp forecast'!V18,0)+1</f>
        <v>7275</v>
      </c>
      <c r="W18" s="181">
        <f xml:space="preserve"> 'Anx 3- 6th cp forecast'!W$18</f>
        <v>53.970109972543888</v>
      </c>
      <c r="X18" s="169">
        <f xml:space="preserve"> 'Anx 3- 6th cp forecast'!X$18</f>
        <v>31.075844549315445</v>
      </c>
      <c r="Y18" s="182">
        <f xml:space="preserve"> 'Anx 3- 6th cp forecast'!Y$18</f>
        <v>0</v>
      </c>
      <c r="Z18" s="133">
        <v>1.5642394217930736E-2</v>
      </c>
      <c r="AA18" s="133">
        <v>2.7878399743830929E-2</v>
      </c>
      <c r="AB18" s="133">
        <v>3.7239956552268583E-2</v>
      </c>
    </row>
    <row r="19" spans="1:29" s="132" customFormat="1" ht="13">
      <c r="A19" s="229" t="s">
        <v>7</v>
      </c>
      <c r="B19" s="320"/>
      <c r="C19" s="159"/>
      <c r="D19" s="159"/>
      <c r="E19" s="162"/>
      <c r="F19" s="339">
        <f>SUM(F20,F22,F27,F28)</f>
        <v>909453</v>
      </c>
      <c r="G19" s="160">
        <f xml:space="preserve"> 'Anx 3- 6th cp forecast'!G$19</f>
        <v>1322.7269429623793</v>
      </c>
      <c r="H19" s="160">
        <f xml:space="preserve"> 'Anx 3- 6th cp forecast'!H$19</f>
        <v>2684.7053181028109</v>
      </c>
      <c r="I19" s="161">
        <f xml:space="preserve"> 'Anx 3- 6th cp forecast'!I$19</f>
        <v>0</v>
      </c>
      <c r="J19" s="339">
        <f>SUM(J20,J22,J27,J28)</f>
        <v>976689</v>
      </c>
      <c r="K19" s="160">
        <f xml:space="preserve"> 'Anx 3- 6th cp forecast'!K$19</f>
        <v>1408.1133920309319</v>
      </c>
      <c r="L19" s="160">
        <f xml:space="preserve"> 'Anx 3- 6th cp forecast'!L$19</f>
        <v>3027.8307411910382</v>
      </c>
      <c r="M19" s="161">
        <f xml:space="preserve"> 'Anx 3- 6th cp forecast'!M$19</f>
        <v>0</v>
      </c>
      <c r="N19" s="339">
        <f>SUM(N20,N22,N27,N28)</f>
        <v>1049072</v>
      </c>
      <c r="O19" s="160">
        <f xml:space="preserve"> 'Anx 3- 6th cp forecast'!O$19</f>
        <v>1499.4762199412874</v>
      </c>
      <c r="P19" s="160">
        <f xml:space="preserve"> 'Anx 3- 6th cp forecast'!P$19</f>
        <v>3415.9534516516974</v>
      </c>
      <c r="Q19" s="161">
        <f xml:space="preserve"> 'Anx 3- 6th cp forecast'!Q$19</f>
        <v>0</v>
      </c>
      <c r="R19" s="339">
        <f>SUM(R20,R22,R27,R28)</f>
        <v>1127013</v>
      </c>
      <c r="S19" s="160">
        <f xml:space="preserve"> 'Anx 3- 6th cp forecast'!S$19</f>
        <v>1597.2687356681317</v>
      </c>
      <c r="T19" s="160">
        <f xml:space="preserve"> 'Anx 3- 6th cp forecast'!T$19</f>
        <v>3855.124825144047</v>
      </c>
      <c r="U19" s="161">
        <f xml:space="preserve"> 'Anx 3- 6th cp forecast'!U$19</f>
        <v>0</v>
      </c>
      <c r="V19" s="339">
        <f>SUM(V20,V22,V27,V28)</f>
        <v>1210956</v>
      </c>
      <c r="W19" s="160">
        <f xml:space="preserve"> 'Anx 3- 6th cp forecast'!W$19</f>
        <v>1701.9813964696689</v>
      </c>
      <c r="X19" s="160">
        <f xml:space="preserve"> 'Anx 3- 6th cp forecast'!X$19</f>
        <v>4352.2297423595628</v>
      </c>
      <c r="Y19" s="161">
        <f xml:space="preserve"> 'Anx 3- 6th cp forecast'!Y$19</f>
        <v>0</v>
      </c>
      <c r="Z19" s="134"/>
      <c r="AA19" s="134"/>
      <c r="AB19" s="134"/>
      <c r="AC19" s="134"/>
    </row>
    <row r="20" spans="1:29" s="132" customFormat="1" ht="13">
      <c r="A20" s="234" t="s">
        <v>120</v>
      </c>
      <c r="B20" s="320">
        <f>B$19*$Z20</f>
        <v>0</v>
      </c>
      <c r="C20" s="159">
        <f>C$19*$AA20</f>
        <v>0</v>
      </c>
      <c r="D20" s="159">
        <f>D$19*$AB20</f>
        <v>0</v>
      </c>
      <c r="E20" s="162">
        <f>IFERROR(E$19*$AC20,0)</f>
        <v>0</v>
      </c>
      <c r="F20" s="320">
        <f>SUM(F21)</f>
        <v>534378</v>
      </c>
      <c r="G20" s="159">
        <f xml:space="preserve"> 'Anx 3- 6th cp forecast'!G$20</f>
        <v>90.052755539238262</v>
      </c>
      <c r="H20" s="159">
        <f xml:space="preserve"> 'Anx 3- 6th cp forecast'!H$20</f>
        <v>912.9926475328266</v>
      </c>
      <c r="I20" s="162">
        <f xml:space="preserve"> 'Anx 3- 6th cp forecast'!I$20</f>
        <v>0</v>
      </c>
      <c r="J20" s="320">
        <f>SUM(J21)</f>
        <v>573884</v>
      </c>
      <c r="K20" s="159">
        <f xml:space="preserve"> 'Anx 3- 6th cp forecast'!K$20</f>
        <v>95.86596216154615</v>
      </c>
      <c r="L20" s="159">
        <f xml:space="preserve"> 'Anx 3- 6th cp forecast'!L$20</f>
        <v>1029.6799376978863</v>
      </c>
      <c r="M20" s="162">
        <f xml:space="preserve"> 'Anx 3- 6th cp forecast'!M$20</f>
        <v>0</v>
      </c>
      <c r="N20" s="320">
        <f>SUM(N21)</f>
        <v>616416</v>
      </c>
      <c r="O20" s="159">
        <f xml:space="preserve"> 'Anx 3- 6th cp forecast'!O$20</f>
        <v>102.08604745651904</v>
      </c>
      <c r="P20" s="159">
        <f xml:space="preserve"> 'Anx 3- 6th cp forecast'!P$20</f>
        <v>1161.6695376743573</v>
      </c>
      <c r="Q20" s="162">
        <f xml:space="preserve"> 'Anx 3- 6th cp forecast'!Q$20</f>
        <v>0</v>
      </c>
      <c r="R20" s="320">
        <f>SUM(R21)</f>
        <v>662211</v>
      </c>
      <c r="S20" s="159">
        <f xml:space="preserve"> 'Anx 3- 6th cp forecast'!S$20</f>
        <v>108.74387321501884</v>
      </c>
      <c r="T20" s="159">
        <f xml:space="preserve"> 'Anx 3- 6th cp forecast'!T$20</f>
        <v>1311.019349849927</v>
      </c>
      <c r="U20" s="162">
        <f xml:space="preserve"> 'Anx 3- 6th cp forecast'!U$20</f>
        <v>0</v>
      </c>
      <c r="V20" s="320">
        <f>SUM(V21)</f>
        <v>711536</v>
      </c>
      <c r="W20" s="159">
        <f xml:space="preserve"> 'Anx 3- 6th cp forecast'!W$20</f>
        <v>115.8728303253241</v>
      </c>
      <c r="X20" s="159">
        <f xml:space="preserve"> 'Anx 3- 6th cp forecast'!X$20</f>
        <v>1480.070728192971</v>
      </c>
      <c r="Y20" s="162">
        <f xml:space="preserve"> 'Anx 3- 6th cp forecast'!Y$20</f>
        <v>0</v>
      </c>
      <c r="Z20" s="134">
        <v>0.587581565435502</v>
      </c>
      <c r="AA20" s="134">
        <v>6.8081137999318364E-2</v>
      </c>
      <c r="AB20" s="134">
        <v>0.34007182888064869</v>
      </c>
      <c r="AC20" s="134"/>
    </row>
    <row r="21" spans="1:29">
      <c r="A21" s="230" t="s">
        <v>109</v>
      </c>
      <c r="B21" s="321">
        <f>B$20*$Z21</f>
        <v>0</v>
      </c>
      <c r="C21" s="181">
        <f>C$20*$AA21</f>
        <v>0</v>
      </c>
      <c r="D21" s="181">
        <f>D$20*$AB21</f>
        <v>0</v>
      </c>
      <c r="E21" s="183">
        <f>IFERROR(E$20*$AC21,0)</f>
        <v>0</v>
      </c>
      <c r="F21" s="321">
        <f>ROUND('Anx 3- 6th cp forecast'!F21,0)</f>
        <v>534378</v>
      </c>
      <c r="G21" s="181">
        <f xml:space="preserve"> 'Anx 3- 6th cp forecast'!G$21</f>
        <v>90.052755539238262</v>
      </c>
      <c r="H21" s="181">
        <f xml:space="preserve"> 'Anx 3- 6th cp forecast'!H$21</f>
        <v>912.9926475328266</v>
      </c>
      <c r="I21" s="183">
        <f xml:space="preserve"> 'Anx 3- 6th cp forecast'!I$21</f>
        <v>0</v>
      </c>
      <c r="J21" s="321">
        <f>ROUND('Anx 3- 6th cp forecast'!J21,0)</f>
        <v>573884</v>
      </c>
      <c r="K21" s="181">
        <f xml:space="preserve"> 'Anx 3- 6th cp forecast'!K$21</f>
        <v>95.86596216154615</v>
      </c>
      <c r="L21" s="181">
        <f xml:space="preserve"> 'Anx 3- 6th cp forecast'!L$21</f>
        <v>1029.6799376978863</v>
      </c>
      <c r="M21" s="183">
        <f xml:space="preserve"> 'Anx 3- 6th cp forecast'!M$21</f>
        <v>0</v>
      </c>
      <c r="N21" s="321">
        <f>ROUND('Anx 3- 6th cp forecast'!N21,0)</f>
        <v>616416</v>
      </c>
      <c r="O21" s="181">
        <f xml:space="preserve"> 'Anx 3- 6th cp forecast'!O$21</f>
        <v>102.08604745651904</v>
      </c>
      <c r="P21" s="181">
        <f xml:space="preserve"> 'Anx 3- 6th cp forecast'!P$21</f>
        <v>1161.6695376743573</v>
      </c>
      <c r="Q21" s="183">
        <f xml:space="preserve"> 'Anx 3- 6th cp forecast'!Q$21</f>
        <v>0</v>
      </c>
      <c r="R21" s="353">
        <f>ROUND('Anx 3- 6th cp forecast'!R21,0)-2</f>
        <v>662211</v>
      </c>
      <c r="S21" s="181">
        <f xml:space="preserve"> 'Anx 3- 6th cp forecast'!S$21</f>
        <v>108.74387321501884</v>
      </c>
      <c r="T21" s="181">
        <f xml:space="preserve"> 'Anx 3- 6th cp forecast'!T$21</f>
        <v>1311.019349849927</v>
      </c>
      <c r="U21" s="183">
        <f xml:space="preserve"> 'Anx 3- 6th cp forecast'!U$21</f>
        <v>0</v>
      </c>
      <c r="V21" s="321">
        <f>ROUND('Anx 3- 6th cp forecast'!V21,0)</f>
        <v>711536</v>
      </c>
      <c r="W21" s="181">
        <f xml:space="preserve"> 'Anx 3- 6th cp forecast'!W$21</f>
        <v>115.8728303253241</v>
      </c>
      <c r="X21" s="181">
        <f xml:space="preserve"> 'Anx 3- 6th cp forecast'!X$21</f>
        <v>1480.070728192971</v>
      </c>
      <c r="Y21" s="183">
        <f xml:space="preserve"> 'Anx 3- 6th cp forecast'!Y$21</f>
        <v>0</v>
      </c>
      <c r="Z21" s="133">
        <v>1</v>
      </c>
      <c r="AA21" s="133">
        <v>1</v>
      </c>
      <c r="AB21" s="133">
        <v>1</v>
      </c>
    </row>
    <row r="22" spans="1:29" s="132" customFormat="1" ht="13">
      <c r="A22" s="234" t="s">
        <v>121</v>
      </c>
      <c r="B22" s="320">
        <f>B$19*$Z22</f>
        <v>0</v>
      </c>
      <c r="C22" s="159">
        <f>C$19*$AA22</f>
        <v>0</v>
      </c>
      <c r="D22" s="159">
        <f>D$19*$AB22</f>
        <v>0</v>
      </c>
      <c r="E22" s="162">
        <f t="shared" ref="E22:E28" si="9">IFERROR(E$19*$AC22,0)</f>
        <v>0</v>
      </c>
      <c r="F22" s="320">
        <f>SUM(F23:F26)</f>
        <v>351456</v>
      </c>
      <c r="G22" s="159">
        <f xml:space="preserve"> 'Anx 3- 6th cp forecast'!G$22</f>
        <v>1227.4069975856155</v>
      </c>
      <c r="H22" s="159">
        <f xml:space="preserve"> 'Anx 3- 6th cp forecast'!H$22</f>
        <v>1738.9483029657727</v>
      </c>
      <c r="I22" s="162">
        <f xml:space="preserve"> 'Anx 3- 6th cp forecast'!I$22</f>
        <v>0</v>
      </c>
      <c r="J22" s="320">
        <f>SUM(J23:J26)</f>
        <v>377439</v>
      </c>
      <c r="K22" s="159">
        <f xml:space="preserve"> 'Anx 3- 6th cp forecast'!K$22</f>
        <v>1306.6402253075898</v>
      </c>
      <c r="L22" s="159">
        <f xml:space="preserve"> 'Anx 3- 6th cp forecast'!L$22</f>
        <v>1961.1989046092101</v>
      </c>
      <c r="M22" s="162">
        <f xml:space="preserve"> 'Anx 3- 6th cp forecast'!M$22</f>
        <v>0</v>
      </c>
      <c r="N22" s="320">
        <f>SUM(N23:N26)</f>
        <v>405411</v>
      </c>
      <c r="O22" s="159">
        <f xml:space="preserve"> 'Anx 3- 6th cp forecast'!O$22</f>
        <v>1391.4191548463148</v>
      </c>
      <c r="P22" s="159">
        <f xml:space="preserve"> 'Anx 3- 6th cp forecast'!P$22</f>
        <v>2212.5953331658407</v>
      </c>
      <c r="Q22" s="162">
        <f xml:space="preserve"> 'Anx 3- 6th cp forecast'!Q$22</f>
        <v>0</v>
      </c>
      <c r="R22" s="320">
        <f>SUM(R23:R26)</f>
        <v>435532</v>
      </c>
      <c r="S22" s="159">
        <f xml:space="preserve"> 'Anx 3- 6th cp forecast'!S$22</f>
        <v>1482.1644282780394</v>
      </c>
      <c r="T22" s="159">
        <f xml:space="preserve"> 'Anx 3- 6th cp forecast'!T$22</f>
        <v>2497.0572104140097</v>
      </c>
      <c r="U22" s="162">
        <f xml:space="preserve"> 'Anx 3- 6th cp forecast'!U$22</f>
        <v>0</v>
      </c>
      <c r="V22" s="320">
        <f>SUM(V23:V26)</f>
        <v>467971</v>
      </c>
      <c r="W22" s="159">
        <f xml:space="preserve"> 'Anx 3- 6th cp forecast'!W$22</f>
        <v>1579.3311589380885</v>
      </c>
      <c r="X22" s="159">
        <f xml:space="preserve"> 'Anx 3- 6th cp forecast'!X$22</f>
        <v>2819.0440394186662</v>
      </c>
      <c r="Y22" s="162">
        <f xml:space="preserve"> 'Anx 3- 6th cp forecast'!Y$22</f>
        <v>0</v>
      </c>
      <c r="Z22" s="134">
        <v>0.38644787572873401</v>
      </c>
      <c r="AA22" s="134">
        <v>0.9279367930895206</v>
      </c>
      <c r="AB22" s="134">
        <v>0.64772408772022239</v>
      </c>
      <c r="AC22" s="133"/>
    </row>
    <row r="23" spans="1:29">
      <c r="A23" s="230" t="s">
        <v>112</v>
      </c>
      <c r="B23" s="321">
        <f>B$22*$Z23</f>
        <v>0</v>
      </c>
      <c r="C23" s="181">
        <f>C$22*$AA23</f>
        <v>0</v>
      </c>
      <c r="D23" s="181">
        <f>D$22*$AB23</f>
        <v>0</v>
      </c>
      <c r="E23" s="183">
        <f>IFERROR(E$22*$AC23,0)</f>
        <v>0</v>
      </c>
      <c r="F23" s="321">
        <f>ROUND('Anx 3- 6th cp forecast'!F23,0)</f>
        <v>148923</v>
      </c>
      <c r="G23" s="181">
        <f xml:space="preserve"> 'Anx 3- 6th cp forecast'!G$23</f>
        <v>237.73746087221858</v>
      </c>
      <c r="H23" s="181">
        <f xml:space="preserve"> 'Anx 3- 6th cp forecast'!H$23</f>
        <v>310.39642755316697</v>
      </c>
      <c r="I23" s="183">
        <f xml:space="preserve"> 'Anx 3- 6th cp forecast'!I$23</f>
        <v>0</v>
      </c>
      <c r="J23" s="321">
        <f>ROUND('Anx 3- 6th cp forecast'!J23,0)</f>
        <v>159932</v>
      </c>
      <c r="K23" s="181">
        <f xml:space="preserve"> 'Anx 3- 6th cp forecast'!K$23</f>
        <v>253.08420927139295</v>
      </c>
      <c r="L23" s="181">
        <f xml:space="preserve"> 'Anx 3- 6th cp forecast'!L$23</f>
        <v>350.06741297234817</v>
      </c>
      <c r="M23" s="183">
        <f xml:space="preserve"> 'Anx 3- 6th cp forecast'!M$23</f>
        <v>0</v>
      </c>
      <c r="N23" s="321">
        <f>ROUND('Anx 3- 6th cp forecast'!N23,0)</f>
        <v>171785</v>
      </c>
      <c r="O23" s="181">
        <f xml:space="preserve"> 'Anx 3- 6th cp forecast'!O$23</f>
        <v>269.50510917146482</v>
      </c>
      <c r="P23" s="181">
        <f xml:space="preserve"> 'Anx 3- 6th cp forecast'!P$23</f>
        <v>394.94083053773448</v>
      </c>
      <c r="Q23" s="183">
        <f xml:space="preserve"> 'Anx 3- 6th cp forecast'!Q$23</f>
        <v>0</v>
      </c>
      <c r="R23" s="321">
        <f>ROUND('Anx 3- 6th cp forecast'!R23,0)</f>
        <v>184548</v>
      </c>
      <c r="S23" s="181">
        <f xml:space="preserve"> 'Anx 3- 6th cp forecast'!S$23</f>
        <v>287.08163507872291</v>
      </c>
      <c r="T23" s="181">
        <f xml:space="preserve"> 'Anx 3- 6th cp forecast'!T$23</f>
        <v>445.71631956309</v>
      </c>
      <c r="U23" s="183">
        <f xml:space="preserve"> 'Anx 3- 6th cp forecast'!U$23</f>
        <v>0</v>
      </c>
      <c r="V23" s="321">
        <f>ROUND('Anx 3- 6th cp forecast'!V23,0)</f>
        <v>198294</v>
      </c>
      <c r="W23" s="181">
        <f xml:space="preserve"> 'Anx 3- 6th cp forecast'!W$23</f>
        <v>305.90193826569697</v>
      </c>
      <c r="X23" s="181">
        <f xml:space="preserve"> 'Anx 3- 6th cp forecast'!X$23</f>
        <v>503.18988635732092</v>
      </c>
      <c r="Y23" s="183">
        <f xml:space="preserve"> 'Anx 3- 6th cp forecast'!Y$23</f>
        <v>0</v>
      </c>
      <c r="Z23" s="133">
        <v>0.42373026583552897</v>
      </c>
      <c r="AA23" s="133">
        <v>0.19369081432635032</v>
      </c>
      <c r="AB23" s="133">
        <v>0.17849663904544288</v>
      </c>
    </row>
    <row r="24" spans="1:29">
      <c r="A24" s="230" t="s">
        <v>122</v>
      </c>
      <c r="B24" s="321">
        <f>B$22*$Z24</f>
        <v>0</v>
      </c>
      <c r="C24" s="181">
        <f>C$22*$AA24</f>
        <v>0</v>
      </c>
      <c r="D24" s="181">
        <f>D$22*$AB24</f>
        <v>0</v>
      </c>
      <c r="E24" s="183">
        <f t="shared" ref="E24:E26" si="10">IFERROR(E$22*$AC24,0)</f>
        <v>0</v>
      </c>
      <c r="F24" s="354">
        <f>ROUND('Anx 3- 6th cp forecast'!F24,0)-1</f>
        <v>129137</v>
      </c>
      <c r="G24" s="181">
        <f xml:space="preserve"> 'Anx 3- 6th cp forecast'!G$24</f>
        <v>142.92360798573966</v>
      </c>
      <c r="H24" s="181">
        <f xml:space="preserve"> 'Anx 3- 6th cp forecast'!H$24</f>
        <v>421.31253267638732</v>
      </c>
      <c r="I24" s="183">
        <f xml:space="preserve"> 'Anx 3- 6th cp forecast'!I$24</f>
        <v>0</v>
      </c>
      <c r="J24" s="321">
        <f>ROUND('Anx 3- 6th cp forecast'!J24,0)</f>
        <v>138685</v>
      </c>
      <c r="K24" s="181">
        <f xml:space="preserve"> 'Anx 3- 6th cp forecast'!K$24</f>
        <v>152.14980500160797</v>
      </c>
      <c r="L24" s="181">
        <f xml:space="preserve"> 'Anx 3- 6th cp forecast'!L$24</f>
        <v>475.15942605875517</v>
      </c>
      <c r="M24" s="183">
        <f xml:space="preserve"> 'Anx 3- 6th cp forecast'!M$24</f>
        <v>0</v>
      </c>
      <c r="N24" s="321">
        <f>ROUND('Anx 3- 6th cp forecast'!N24,0)</f>
        <v>148963</v>
      </c>
      <c r="O24" s="181">
        <f xml:space="preserve"> 'Anx 3- 6th cp forecast'!O$24</f>
        <v>162.02176313340783</v>
      </c>
      <c r="P24" s="181">
        <f xml:space="preserve"> 'Anx 3- 6th cp forecast'!P$24</f>
        <v>536.06777269583006</v>
      </c>
      <c r="Q24" s="183">
        <f xml:space="preserve"> 'Anx 3- 6th cp forecast'!Q$24</f>
        <v>0</v>
      </c>
      <c r="R24" s="321">
        <f>ROUND('Anx 3- 6th cp forecast'!R24,0)</f>
        <v>160030</v>
      </c>
      <c r="S24" s="181">
        <f xml:space="preserve"> 'Anx 3- 6th cp forecast'!S$24</f>
        <v>172.58846343088589</v>
      </c>
      <c r="T24" s="181">
        <f xml:space="preserve"> 'Anx 3- 6th cp forecast'!T$24</f>
        <v>604.98721886274961</v>
      </c>
      <c r="U24" s="183">
        <f xml:space="preserve"> 'Anx 3- 6th cp forecast'!U$24</f>
        <v>0</v>
      </c>
      <c r="V24" s="321">
        <f>ROUND('Anx 3- 6th cp forecast'!V24,0)</f>
        <v>171949</v>
      </c>
      <c r="W24" s="181">
        <f xml:space="preserve"> 'Anx 3- 6th cp forecast'!W$24</f>
        <v>183.90290089900381</v>
      </c>
      <c r="X24" s="181">
        <f xml:space="preserve"> 'Anx 3- 6th cp forecast'!X$24</f>
        <v>682.99821331556223</v>
      </c>
      <c r="Y24" s="183">
        <f xml:space="preserve"> 'Anx 3- 6th cp forecast'!Y$24</f>
        <v>0</v>
      </c>
      <c r="Z24" s="133">
        <v>0.36743568322515691</v>
      </c>
      <c r="AA24" s="133">
        <v>0.1164435336175198</v>
      </c>
      <c r="AB24" s="133">
        <v>0.2422800792627588</v>
      </c>
    </row>
    <row r="25" spans="1:29">
      <c r="A25" s="230" t="s">
        <v>123</v>
      </c>
      <c r="B25" s="321">
        <f>B$22*$Z25</f>
        <v>0</v>
      </c>
      <c r="C25" s="181">
        <f>C$22*$AA25</f>
        <v>0</v>
      </c>
      <c r="D25" s="181">
        <f>D$22*$AB25</f>
        <v>0</v>
      </c>
      <c r="E25" s="183">
        <f t="shared" si="10"/>
        <v>0</v>
      </c>
      <c r="F25" s="321">
        <f>ROUND('Anx 3- 6th cp forecast'!F25,0)</f>
        <v>33459</v>
      </c>
      <c r="G25" s="181">
        <f xml:space="preserve"> 'Anx 3- 6th cp forecast'!G$25</f>
        <v>150.6320513098436</v>
      </c>
      <c r="H25" s="181">
        <f xml:space="preserve"> 'Anx 3- 6th cp forecast'!H$25</f>
        <v>171.04917724485483</v>
      </c>
      <c r="I25" s="183">
        <f xml:space="preserve"> 'Anx 3- 6th cp forecast'!I$25</f>
        <v>0</v>
      </c>
      <c r="J25" s="321">
        <f>ROUND('Anx 3- 6th cp forecast'!J25,0)</f>
        <v>35932</v>
      </c>
      <c r="K25" s="181">
        <f xml:space="preserve"> 'Anx 3- 6th cp forecast'!K$25</f>
        <v>160.35585412923274</v>
      </c>
      <c r="L25" s="181">
        <f xml:space="preserve"> 'Anx 3- 6th cp forecast'!L$25</f>
        <v>192.91054166175445</v>
      </c>
      <c r="M25" s="183">
        <f xml:space="preserve"> 'Anx 3- 6th cp forecast'!M$25</f>
        <v>0</v>
      </c>
      <c r="N25" s="321">
        <f>ROUND('Anx 3- 6th cp forecast'!N25,0)</f>
        <v>38595</v>
      </c>
      <c r="O25" s="181">
        <f xml:space="preserve"> 'Anx 3- 6th cp forecast'!O$25</f>
        <v>170.76024655113602</v>
      </c>
      <c r="P25" s="181">
        <f xml:space="preserve"> 'Anx 3- 6th cp forecast'!P$25</f>
        <v>217.63879390109258</v>
      </c>
      <c r="Q25" s="183">
        <f xml:space="preserve"> 'Anx 3- 6th cp forecast'!Q$25</f>
        <v>0</v>
      </c>
      <c r="R25" s="321">
        <f>ROUND('Anx 3- 6th cp forecast'!R25,0)</f>
        <v>41463</v>
      </c>
      <c r="S25" s="181">
        <f xml:space="preserve"> 'Anx 3- 6th cp forecast'!S$25</f>
        <v>181.89685136973438</v>
      </c>
      <c r="T25" s="181">
        <f xml:space="preserve"> 'Anx 3- 6th cp forecast'!T$25</f>
        <v>245.61948198586305</v>
      </c>
      <c r="U25" s="183">
        <f xml:space="preserve"> 'Anx 3- 6th cp forecast'!U$25</f>
        <v>0</v>
      </c>
      <c r="V25" s="321">
        <f>ROUND('Anx 3- 6th cp forecast'!V25,0)</f>
        <v>44551</v>
      </c>
      <c r="W25" s="181">
        <f xml:space="preserve"> 'Anx 3- 6th cp forecast'!W$25</f>
        <v>193.82152182312515</v>
      </c>
      <c r="X25" s="181">
        <f xml:space="preserve"> 'Anx 3- 6th cp forecast'!X$25</f>
        <v>277.2912585941699</v>
      </c>
      <c r="Y25" s="183">
        <f xml:space="preserve"> 'Anx 3- 6th cp forecast'!Y$25</f>
        <v>0</v>
      </c>
      <c r="Z25" s="133">
        <v>9.5200608358503094E-2</v>
      </c>
      <c r="AA25" s="133">
        <v>0.12272380034181493</v>
      </c>
      <c r="AB25" s="133">
        <v>9.8363578119677747E-2</v>
      </c>
    </row>
    <row r="26" spans="1:29">
      <c r="A26" s="230" t="s">
        <v>124</v>
      </c>
      <c r="B26" s="321">
        <f>B$22*$Z26</f>
        <v>0</v>
      </c>
      <c r="C26" s="181">
        <f>C$22*$AA26</f>
        <v>0</v>
      </c>
      <c r="D26" s="181">
        <f>D$22*$AB26</f>
        <v>0</v>
      </c>
      <c r="E26" s="183">
        <f t="shared" si="10"/>
        <v>0</v>
      </c>
      <c r="F26" s="321">
        <f>ROUND('Anx 3- 6th cp forecast'!F26,0)</f>
        <v>39937</v>
      </c>
      <c r="G26" s="181">
        <f xml:space="preserve"> 'Anx 3- 6th cp forecast'!G$26</f>
        <v>696.11387741781368</v>
      </c>
      <c r="H26" s="181">
        <f xml:space="preserve"> 'Anx 3- 6th cp forecast'!H$26</f>
        <v>836.19016549136359</v>
      </c>
      <c r="I26" s="183">
        <f xml:space="preserve"> 'Anx 3- 6th cp forecast'!I$26</f>
        <v>0</v>
      </c>
      <c r="J26" s="321">
        <f>ROUND('Anx 3- 6th cp forecast'!J26,0)</f>
        <v>42890</v>
      </c>
      <c r="K26" s="181">
        <f xml:space="preserve"> 'Anx 3- 6th cp forecast'!K$26</f>
        <v>741.05035690535624</v>
      </c>
      <c r="L26" s="181">
        <f xml:space="preserve"> 'Anx 3- 6th cp forecast'!L$26</f>
        <v>943.06152391635237</v>
      </c>
      <c r="M26" s="183">
        <f xml:space="preserve"> 'Anx 3- 6th cp forecast'!M$26</f>
        <v>0</v>
      </c>
      <c r="N26" s="321">
        <f>ROUND('Anx 3- 6th cp forecast'!N26,0)</f>
        <v>46068</v>
      </c>
      <c r="O26" s="181">
        <f xml:space="preserve"> 'Anx 3- 6th cp forecast'!O$26</f>
        <v>789.13203599030612</v>
      </c>
      <c r="P26" s="181">
        <f xml:space="preserve"> 'Anx 3- 6th cp forecast'!P$26</f>
        <v>1063.9479360311836</v>
      </c>
      <c r="Q26" s="183">
        <f xml:space="preserve"> 'Anx 3- 6th cp forecast'!Q$26</f>
        <v>0</v>
      </c>
      <c r="R26" s="321">
        <f>ROUND('Anx 3- 6th cp forecast'!R26,0)</f>
        <v>49491</v>
      </c>
      <c r="S26" s="181">
        <f xml:space="preserve"> 'Anx 3- 6th cp forecast'!S$26</f>
        <v>840.59747839869624</v>
      </c>
      <c r="T26" s="181">
        <f xml:space="preserve"> 'Anx 3- 6th cp forecast'!T$26</f>
        <v>1200.7341900023071</v>
      </c>
      <c r="U26" s="183">
        <f xml:space="preserve"> 'Anx 3- 6th cp forecast'!U$26</f>
        <v>0</v>
      </c>
      <c r="V26" s="321">
        <f>ROUND('Anx 3- 6th cp forecast'!V26,0)</f>
        <v>53177</v>
      </c>
      <c r="W26" s="181">
        <f xml:space="preserve"> 'Anx 3- 6th cp forecast'!W$26</f>
        <v>895.70479795026256</v>
      </c>
      <c r="X26" s="181">
        <f xml:space="preserve"> 'Anx 3- 6th cp forecast'!X$26</f>
        <v>1355.5646811516133</v>
      </c>
      <c r="Y26" s="183">
        <f xml:space="preserve"> 'Anx 3- 6th cp forecast'!Y$26</f>
        <v>0</v>
      </c>
      <c r="Z26" s="133">
        <v>0.113633442580811</v>
      </c>
      <c r="AA26" s="133">
        <v>0.56714185171431497</v>
      </c>
      <c r="AB26" s="133">
        <v>0.4808597035721206</v>
      </c>
    </row>
    <row r="27" spans="1:29" s="132" customFormat="1" ht="13">
      <c r="A27" s="234" t="s">
        <v>125</v>
      </c>
      <c r="B27" s="320">
        <f>B$19*$Z27</f>
        <v>0</v>
      </c>
      <c r="C27" s="159">
        <f>C$19*$AA27</f>
        <v>0</v>
      </c>
      <c r="D27" s="159">
        <f>D$19*$AB27</f>
        <v>0</v>
      </c>
      <c r="E27" s="162">
        <f t="shared" si="9"/>
        <v>0</v>
      </c>
      <c r="F27" s="320">
        <f>ROUND('Anx 3- 6th cp forecast'!F27,0)</f>
        <v>723</v>
      </c>
      <c r="G27" s="159">
        <f xml:space="preserve"> 'Anx 3- 6th cp forecast'!G$27</f>
        <v>1.587032449080231</v>
      </c>
      <c r="H27" s="159">
        <f xml:space="preserve"> 'Anx 3- 6th cp forecast'!H$27</f>
        <v>4.360226710932074</v>
      </c>
      <c r="I27" s="162">
        <f xml:space="preserve"> 'Anx 3- 6th cp forecast'!I$27</f>
        <v>0</v>
      </c>
      <c r="J27" s="320">
        <f>ROUND('Anx 3- 6th cp forecast'!J27,0)</f>
        <v>776</v>
      </c>
      <c r="K27" s="159">
        <f xml:space="preserve"> 'Anx 3- 6th cp forecast'!K$27</f>
        <v>1.6894807027462815</v>
      </c>
      <c r="L27" s="159">
        <f xml:space="preserve"> 'Anx 3- 6th cp forecast'!L$27</f>
        <v>4.9174963020715605</v>
      </c>
      <c r="M27" s="162">
        <f xml:space="preserve"> 'Anx 3- 6th cp forecast'!M$27</f>
        <v>0</v>
      </c>
      <c r="N27" s="320">
        <f>ROUND('Anx 3- 6th cp forecast'!N27,0)</f>
        <v>834</v>
      </c>
      <c r="O27" s="159">
        <f xml:space="preserve"> 'Anx 3- 6th cp forecast'!O$27</f>
        <v>1.7990995271793384</v>
      </c>
      <c r="P27" s="159">
        <f xml:space="preserve"> 'Anx 3- 6th cp forecast'!P$27</f>
        <v>5.5478459340623871</v>
      </c>
      <c r="Q27" s="162">
        <f xml:space="preserve"> 'Anx 3- 6th cp forecast'!Q$27</f>
        <v>0</v>
      </c>
      <c r="R27" s="320">
        <f>ROUND('Anx 3- 6th cp forecast'!R27,0)</f>
        <v>896</v>
      </c>
      <c r="S27" s="159">
        <f xml:space="preserve"> 'Anx 3- 6th cp forecast'!S$27</f>
        <v>1.9164328109394055</v>
      </c>
      <c r="T27" s="159">
        <f xml:space="preserve"> 'Anx 3- 6th cp forecast'!T$27</f>
        <v>6.2611036389084642</v>
      </c>
      <c r="U27" s="162">
        <f xml:space="preserve"> 'Anx 3- 6th cp forecast'!U$27</f>
        <v>0</v>
      </c>
      <c r="V27" s="320">
        <f>ROUND('Anx 3- 6th cp forecast'!V27,0)</f>
        <v>962</v>
      </c>
      <c r="W27" s="159">
        <f xml:space="preserve"> 'Anx 3- 6th cp forecast'!W$27</f>
        <v>2.0420690137896997</v>
      </c>
      <c r="X27" s="159">
        <f xml:space="preserve"> 'Anx 3- 6th cp forecast'!X$27</f>
        <v>7.0684511431442214</v>
      </c>
      <c r="Y27" s="162">
        <f xml:space="preserve"> 'Anx 3- 6th cp forecast'!Y$27</f>
        <v>0</v>
      </c>
      <c r="Z27" s="134">
        <v>7.9470034209366293E-4</v>
      </c>
      <c r="AA27" s="134">
        <v>1.1998186455066176E-3</v>
      </c>
      <c r="AB27" s="134">
        <v>1.6240988094787612E-3</v>
      </c>
      <c r="AC27" s="133"/>
    </row>
    <row r="28" spans="1:29" s="132" customFormat="1" ht="13">
      <c r="A28" s="234" t="s">
        <v>126</v>
      </c>
      <c r="B28" s="320">
        <f>B$19*$Z28</f>
        <v>0</v>
      </c>
      <c r="C28" s="159">
        <f>C$19*$AA28</f>
        <v>0</v>
      </c>
      <c r="D28" s="159">
        <f>D$19*$AB28</f>
        <v>0</v>
      </c>
      <c r="E28" s="162">
        <f t="shared" si="9"/>
        <v>0</v>
      </c>
      <c r="F28" s="320">
        <f>SUM(F29:F31)</f>
        <v>22896</v>
      </c>
      <c r="G28" s="159">
        <f xml:space="preserve"> 'Anx 3- 6th cp forecast'!G$28</f>
        <v>3.6801573884452115</v>
      </c>
      <c r="H28" s="159">
        <f xml:space="preserve"> 'Anx 3- 6th cp forecast'!H$28</f>
        <v>28.404140893279585</v>
      </c>
      <c r="I28" s="162">
        <f xml:space="preserve"> 'Anx 3- 6th cp forecast'!I$28</f>
        <v>0</v>
      </c>
      <c r="J28" s="320">
        <f>SUM(J29:J31)</f>
        <v>24590</v>
      </c>
      <c r="K28" s="159">
        <f xml:space="preserve"> 'Anx 3- 6th cp forecast'!K$28</f>
        <v>3.9177238590494712</v>
      </c>
      <c r="L28" s="159">
        <f xml:space="preserve"> 'Anx 3- 6th cp forecast'!L$28</f>
        <v>32.034402581870225</v>
      </c>
      <c r="M28" s="162">
        <f xml:space="preserve"> 'Anx 3- 6th cp forecast'!M$28</f>
        <v>0</v>
      </c>
      <c r="N28" s="320">
        <f>SUM(N29:N31)</f>
        <v>26411</v>
      </c>
      <c r="O28" s="159">
        <f xml:space="preserve"> 'Anx 3- 6th cp forecast'!O$28</f>
        <v>4.171918111273988</v>
      </c>
      <c r="P28" s="159">
        <f xml:space="preserve"> 'Anx 3- 6th cp forecast'!P$28</f>
        <v>36.140734877437254</v>
      </c>
      <c r="Q28" s="162">
        <f xml:space="preserve"> 'Anx 3- 6th cp forecast'!Q$28</f>
        <v>0</v>
      </c>
      <c r="R28" s="320">
        <f>SUM(R29:R31)</f>
        <v>28374</v>
      </c>
      <c r="S28" s="159">
        <f xml:space="preserve"> 'Anx 3- 6th cp forecast'!S$28</f>
        <v>4.4440013641340048</v>
      </c>
      <c r="T28" s="159">
        <f xml:space="preserve"> 'Anx 3- 6th cp forecast'!T$28</f>
        <v>40.787161241201808</v>
      </c>
      <c r="U28" s="162">
        <f xml:space="preserve"> 'Anx 3- 6th cp forecast'!U$28</f>
        <v>0</v>
      </c>
      <c r="V28" s="320">
        <f>SUM(V29:V31)</f>
        <v>30487</v>
      </c>
      <c r="W28" s="159">
        <f xml:space="preserve"> 'Anx 3- 6th cp forecast'!W$28</f>
        <v>4.735338192466453</v>
      </c>
      <c r="X28" s="159">
        <f xml:space="preserve"> 'Anx 3- 6th cp forecast'!X$28</f>
        <v>46.046523604781285</v>
      </c>
      <c r="Y28" s="162">
        <f xml:space="preserve"> 'Anx 3- 6th cp forecast'!Y$28</f>
        <v>0</v>
      </c>
      <c r="Z28" s="134">
        <v>2.5175858493670336E-2</v>
      </c>
      <c r="AA28" s="134">
        <v>2.7822502656543236E-3</v>
      </c>
      <c r="AB28" s="134">
        <v>1.0579984589650166E-2</v>
      </c>
      <c r="AC28" s="133"/>
    </row>
    <row r="29" spans="1:29">
      <c r="A29" s="230" t="s">
        <v>109</v>
      </c>
      <c r="B29" s="321">
        <f>B$28*$Z29</f>
        <v>0</v>
      </c>
      <c r="C29" s="181">
        <f>C$28*$AA29</f>
        <v>0</v>
      </c>
      <c r="D29" s="181">
        <f>D$28*$AB29</f>
        <v>0</v>
      </c>
      <c r="E29" s="183">
        <f>IFERROR(E$28*$AC29,0)</f>
        <v>0</v>
      </c>
      <c r="F29" s="321">
        <f>ROUND('Anx 3- 6th cp forecast'!F29,0)</f>
        <v>18635</v>
      </c>
      <c r="G29" s="181">
        <f xml:space="preserve"> 'Anx 3- 6th cp forecast'!G$29</f>
        <v>1.9502583301234349</v>
      </c>
      <c r="H29" s="181">
        <f xml:space="preserve"> 'Anx 3- 6th cp forecast'!H$29</f>
        <v>22.313353845273909</v>
      </c>
      <c r="I29" s="183">
        <f xml:space="preserve"> 'Anx 3- 6th cp forecast'!I$29</f>
        <v>0</v>
      </c>
      <c r="J29" s="321">
        <f>ROUND('Anx 3- 6th cp forecast'!J29,0)</f>
        <v>20013</v>
      </c>
      <c r="K29" s="181">
        <f xml:space="preserve"> 'Anx 3- 6th cp forecast'!K$29</f>
        <v>2.0761540295053904</v>
      </c>
      <c r="L29" s="181">
        <f xml:space="preserve"> 'Anx 3- 6th cp forecast'!L$29</f>
        <v>25.165167385870372</v>
      </c>
      <c r="M29" s="183">
        <f xml:space="preserve"> 'Anx 3- 6th cp forecast'!M$29</f>
        <v>0</v>
      </c>
      <c r="N29" s="321">
        <f>ROUND('Anx 3- 6th cp forecast'!N29,0)</f>
        <v>21496</v>
      </c>
      <c r="O29" s="181">
        <f xml:space="preserve"> 'Anx 3- 6th cp forecast'!O$29</f>
        <v>2.2108614361578551</v>
      </c>
      <c r="P29" s="181">
        <f xml:space="preserve"> 'Anx 3- 6th cp forecast'!P$29</f>
        <v>28.390966253067997</v>
      </c>
      <c r="Q29" s="183">
        <f xml:space="preserve"> 'Anx 3- 6th cp forecast'!Q$29</f>
        <v>0</v>
      </c>
      <c r="R29" s="321">
        <f>ROUND('Anx 3- 6th cp forecast'!R29,0)</f>
        <v>23093</v>
      </c>
      <c r="S29" s="181">
        <f xml:space="preserve"> 'Anx 3- 6th cp forecast'!S$29</f>
        <v>2.3550489190202417</v>
      </c>
      <c r="T29" s="181">
        <f xml:space="preserve"> 'Anx 3- 6th cp forecast'!T$29</f>
        <v>32.041045160936598</v>
      </c>
      <c r="U29" s="183">
        <f xml:space="preserve"> 'Anx 3- 6th cp forecast'!U$29</f>
        <v>0</v>
      </c>
      <c r="V29" s="321">
        <f>ROUND('Anx 3- 6th cp forecast'!V29,0)</f>
        <v>24813</v>
      </c>
      <c r="W29" s="181">
        <f xml:space="preserve"> 'Anx 3- 6th cp forecast'!W$29</f>
        <v>2.5094396192960096</v>
      </c>
      <c r="X29" s="181">
        <f xml:space="preserve"> 'Anx 3- 6th cp forecast'!X$29</f>
        <v>36.172626322288707</v>
      </c>
      <c r="Y29" s="183">
        <f xml:space="preserve"> 'Anx 3- 6th cp forecast'!Y$29</f>
        <v>0</v>
      </c>
      <c r="Z29" s="133">
        <v>0.81389231401561857</v>
      </c>
      <c r="AA29" s="133">
        <v>0.52993883800914765</v>
      </c>
      <c r="AB29" s="133">
        <v>0.78556693297325686</v>
      </c>
    </row>
    <row r="30" spans="1:29">
      <c r="A30" s="230" t="s">
        <v>127</v>
      </c>
      <c r="B30" s="321">
        <f>B$28*$Z30</f>
        <v>0</v>
      </c>
      <c r="C30" s="181">
        <f>C$28*$AA30</f>
        <v>0</v>
      </c>
      <c r="D30" s="181">
        <f>D$28*$AB30</f>
        <v>0</v>
      </c>
      <c r="E30" s="183">
        <f>IFERROR(E$28*$AC30,0)</f>
        <v>0</v>
      </c>
      <c r="F30" s="321">
        <f>ROUND('Anx 3- 6th cp forecast'!F30,0)</f>
        <v>2964</v>
      </c>
      <c r="G30" s="181">
        <f xml:space="preserve"> 'Anx 3- 6th cp forecast'!G$30</f>
        <v>1.0693262544013773</v>
      </c>
      <c r="H30" s="181">
        <f xml:space="preserve"> 'Anx 3- 6th cp forecast'!H$30</f>
        <v>3.8498835213686737</v>
      </c>
      <c r="I30" s="183">
        <f xml:space="preserve"> 'Anx 3- 6th cp forecast'!I$30</f>
        <v>0</v>
      </c>
      <c r="J30" s="321">
        <f>ROUND('Anx 3- 6th cp forecast'!J30,0)</f>
        <v>3184</v>
      </c>
      <c r="K30" s="181">
        <f xml:space="preserve"> 'Anx 3- 6th cp forecast'!K$30</f>
        <v>1.1383548413254634</v>
      </c>
      <c r="L30" s="181">
        <f xml:space="preserve"> 'Anx 3- 6th cp forecast'!L$30</f>
        <v>4.3419274351653367</v>
      </c>
      <c r="M30" s="183">
        <f xml:space="preserve"> 'Anx 3- 6th cp forecast'!M$30</f>
        <v>0</v>
      </c>
      <c r="N30" s="321">
        <f>ROUND('Anx 3- 6th cp forecast'!N30,0)</f>
        <v>3419</v>
      </c>
      <c r="O30" s="181">
        <f xml:space="preserve"> 'Anx 3- 6th cp forecast'!O$30</f>
        <v>1.2122148855928738</v>
      </c>
      <c r="P30" s="181">
        <f xml:space="preserve"> 'Anx 3- 6th cp forecast'!P$30</f>
        <v>4.8984977288195228</v>
      </c>
      <c r="Q30" s="183">
        <f xml:space="preserve"> 'Anx 3- 6th cp forecast'!Q$30</f>
        <v>0</v>
      </c>
      <c r="R30" s="321">
        <f>ROUND('Anx 3- 6th cp forecast'!R30,0)</f>
        <v>3674</v>
      </c>
      <c r="S30" s="181">
        <f xml:space="preserve"> 'Anx 3- 6th cp forecast'!S$30</f>
        <v>1.2912728537601166</v>
      </c>
      <c r="T30" s="181">
        <f xml:space="preserve"> 'Anx 3- 6th cp forecast'!T$30</f>
        <v>5.52827211130551</v>
      </c>
      <c r="U30" s="183">
        <f xml:space="preserve"> 'Anx 3- 6th cp forecast'!U$30</f>
        <v>0</v>
      </c>
      <c r="V30" s="321">
        <f>ROUND('Anx 3- 6th cp forecast'!V30,0)</f>
        <v>3947</v>
      </c>
      <c r="W30" s="181">
        <f xml:space="preserve"> 'Anx 3- 6th cp forecast'!W$30</f>
        <v>1.375925244005179</v>
      </c>
      <c r="X30" s="181">
        <f xml:space="preserve"> 'Anx 3- 6th cp forecast'!X$30</f>
        <v>6.2411235428107625</v>
      </c>
      <c r="Y30" s="183">
        <f xml:space="preserve"> 'Anx 3- 6th cp forecast'!Y$30</f>
        <v>0</v>
      </c>
      <c r="Z30" s="133">
        <v>0.12946979038224415</v>
      </c>
      <c r="AA30" s="133">
        <v>0.29056535944870143</v>
      </c>
      <c r="AB30" s="133">
        <v>0.13553951643295628</v>
      </c>
    </row>
    <row r="31" spans="1:29">
      <c r="A31" s="230" t="s">
        <v>128</v>
      </c>
      <c r="B31" s="321">
        <f>B$28*$Z31</f>
        <v>0</v>
      </c>
      <c r="C31" s="181">
        <f>C$28*$AA31</f>
        <v>0</v>
      </c>
      <c r="D31" s="181">
        <f>D$28*$AB31</f>
        <v>0</v>
      </c>
      <c r="E31" s="183">
        <f>IFERROR(E$28*$AC31,0)</f>
        <v>0</v>
      </c>
      <c r="F31" s="321">
        <f>ROUND('Anx 3- 6th cp forecast'!F31,0)</f>
        <v>1297</v>
      </c>
      <c r="G31" s="181">
        <f xml:space="preserve"> 'Anx 3- 6th cp forecast'!G$31</f>
        <v>0.66057280392039952</v>
      </c>
      <c r="H31" s="181">
        <f xml:space="preserve"> 'Anx 3- 6th cp forecast'!H$31</f>
        <v>2.2409035266370041</v>
      </c>
      <c r="I31" s="183">
        <f xml:space="preserve"> 'Anx 3- 6th cp forecast'!I$31</f>
        <v>0</v>
      </c>
      <c r="J31" s="321">
        <f>ROUND('Anx 3- 6th cp forecast'!J31,0)</f>
        <v>1393</v>
      </c>
      <c r="K31" s="181">
        <f xml:space="preserve"> 'Anx 3- 6th cp forecast'!K$31</f>
        <v>0.7032149882186175</v>
      </c>
      <c r="L31" s="181">
        <f xml:space="preserve"> 'Anx 3- 6th cp forecast'!L$31</f>
        <v>2.5273077608345158</v>
      </c>
      <c r="M31" s="183">
        <f xml:space="preserve"> 'Anx 3- 6th cp forecast'!M$31</f>
        <v>0</v>
      </c>
      <c r="N31" s="321">
        <f>ROUND('Anx 3- 6th cp forecast'!N31,0)</f>
        <v>1496</v>
      </c>
      <c r="O31" s="181">
        <f xml:space="preserve"> 'Anx 3- 6th cp forecast'!O$31</f>
        <v>0.74884178952325908</v>
      </c>
      <c r="P31" s="181">
        <f xml:space="preserve"> 'Anx 3- 6th cp forecast'!P$31</f>
        <v>2.8512708955497343</v>
      </c>
      <c r="Q31" s="183">
        <f xml:space="preserve"> 'Anx 3- 6th cp forecast'!Q$31</f>
        <v>0</v>
      </c>
      <c r="R31" s="321">
        <f>ROUND('Anx 3- 6th cp forecast'!R31,0)</f>
        <v>1607</v>
      </c>
      <c r="S31" s="181">
        <f xml:space="preserve"> 'Anx 3- 6th cp forecast'!S$31</f>
        <v>0.79767959135364674</v>
      </c>
      <c r="T31" s="181">
        <f xml:space="preserve"> 'Anx 3- 6th cp forecast'!T$31</f>
        <v>3.2178439689596985</v>
      </c>
      <c r="U31" s="183">
        <f xml:space="preserve"> 'Anx 3- 6th cp forecast'!U$31</f>
        <v>0</v>
      </c>
      <c r="V31" s="321">
        <f>ROUND('Anx 3- 6th cp forecast'!V31,0)</f>
        <v>1727</v>
      </c>
      <c r="W31" s="181">
        <f xml:space="preserve"> 'Anx 3- 6th cp forecast'!W$31</f>
        <v>0.84997332916526447</v>
      </c>
      <c r="X31" s="181">
        <f xml:space="preserve"> 'Anx 3- 6th cp forecast'!X$31</f>
        <v>3.6327737396818143</v>
      </c>
      <c r="Y31" s="183">
        <f xml:space="preserve"> 'Anx 3- 6th cp forecast'!Y$31</f>
        <v>0</v>
      </c>
      <c r="Z31" s="133">
        <v>5.6637895602137278E-2</v>
      </c>
      <c r="AA31" s="133">
        <v>0.17949580254215095</v>
      </c>
      <c r="AB31" s="133">
        <v>7.8893550593786888E-2</v>
      </c>
    </row>
    <row r="32" spans="1:29" s="131" customFormat="1" ht="13">
      <c r="A32" s="231" t="s">
        <v>42</v>
      </c>
      <c r="B32" s="322"/>
      <c r="C32" s="163"/>
      <c r="D32" s="163"/>
      <c r="E32" s="164"/>
      <c r="F32" s="340">
        <f>SUM(F33:F38)</f>
        <v>41906</v>
      </c>
      <c r="G32" s="160">
        <f xml:space="preserve"> 'Anx 3- 6th cp forecast'!G$32</f>
        <v>281.66035354909877</v>
      </c>
      <c r="H32" s="160">
        <f xml:space="preserve"> 'Anx 3- 6th cp forecast'!H$32</f>
        <v>742.51504852059554</v>
      </c>
      <c r="I32" s="161">
        <f xml:space="preserve"> 'Anx 3- 6th cp forecast'!I$32</f>
        <v>0</v>
      </c>
      <c r="J32" s="340">
        <f>SUM(J33:J38)</f>
        <v>43049</v>
      </c>
      <c r="K32" s="160">
        <f xml:space="preserve"> 'Anx 3- 6th cp forecast'!K$32</f>
        <v>288.30455995158718</v>
      </c>
      <c r="L32" s="160">
        <f xml:space="preserve"> 'Anx 3- 6th cp forecast'!L$32</f>
        <v>772.38768739873535</v>
      </c>
      <c r="M32" s="161">
        <f xml:space="preserve"> 'Anx 3- 6th cp forecast'!M$32</f>
        <v>0</v>
      </c>
      <c r="N32" s="340">
        <f>SUM(N33:N38)</f>
        <v>44226</v>
      </c>
      <c r="O32" s="160">
        <f xml:space="preserve"> 'Anx 3- 6th cp forecast'!O$32</f>
        <v>295.12405698023616</v>
      </c>
      <c r="P32" s="160">
        <f xml:space="preserve"> 'Anx 3- 6th cp forecast'!P$32</f>
        <v>804.74551639556205</v>
      </c>
      <c r="Q32" s="161">
        <f xml:space="preserve"> 'Anx 3- 6th cp forecast'!Q$32</f>
        <v>0</v>
      </c>
      <c r="R32" s="340">
        <f>SUM(R33:R38)</f>
        <v>45437</v>
      </c>
      <c r="S32" s="160">
        <f xml:space="preserve"> 'Anx 3- 6th cp forecast'!S$32</f>
        <v>302.12415645095342</v>
      </c>
      <c r="T32" s="160">
        <f xml:space="preserve"> 'Anx 3- 6th cp forecast'!T$32</f>
        <v>839.66205377399115</v>
      </c>
      <c r="U32" s="161">
        <f xml:space="preserve"> 'Anx 3- 6th cp forecast'!U$32</f>
        <v>0</v>
      </c>
      <c r="V32" s="340">
        <f>SUM(V33:V38)</f>
        <v>46689</v>
      </c>
      <c r="W32" s="160">
        <f xml:space="preserve"> 'Anx 3- 6th cp forecast'!W$32</f>
        <v>309.31035425396783</v>
      </c>
      <c r="X32" s="160">
        <f xml:space="preserve"> 'Anx 3- 6th cp forecast'!X$32</f>
        <v>877.23567885931266</v>
      </c>
      <c r="Y32" s="161">
        <f xml:space="preserve"> 'Anx 3- 6th cp forecast'!Y$32</f>
        <v>0</v>
      </c>
      <c r="Z32" s="134"/>
      <c r="AA32" s="134"/>
      <c r="AB32" s="134"/>
      <c r="AC32" s="134"/>
    </row>
    <row r="33" spans="1:29">
      <c r="A33" s="230" t="s">
        <v>129</v>
      </c>
      <c r="B33" s="286">
        <f t="shared" ref="B33:B38" si="11">B$32*$Z33</f>
        <v>0</v>
      </c>
      <c r="C33" s="128">
        <f t="shared" ref="C33:C38" si="12">C$32*$AA33</f>
        <v>0</v>
      </c>
      <c r="D33" s="128">
        <f>IFERROR(D$32*$AB33,0)</f>
        <v>0</v>
      </c>
      <c r="E33" s="129">
        <f>IFERROR(E$32*$AC33,0)</f>
        <v>0</v>
      </c>
      <c r="F33" s="286">
        <f>ROUND('Anx 3- 6th cp forecast'!F33,0)</f>
        <v>35863</v>
      </c>
      <c r="G33" s="128">
        <f xml:space="preserve"> 'Anx 3- 6th cp forecast'!G$33</f>
        <v>261.44781283207885</v>
      </c>
      <c r="H33" s="128">
        <f xml:space="preserve"> 'Anx 3- 6th cp forecast'!H$33</f>
        <v>696.18567278036949</v>
      </c>
      <c r="I33" s="129">
        <f xml:space="preserve"> 'Anx 3- 6th cp forecast'!I$33</f>
        <v>0</v>
      </c>
      <c r="J33" s="286">
        <f>ROUND('Anx 3- 6th cp forecast'!J33,0)</f>
        <v>36840</v>
      </c>
      <c r="K33" s="128">
        <f xml:space="preserve"> 'Anx 3- 6th cp forecast'!K$33</f>
        <v>267.61521697698868</v>
      </c>
      <c r="L33" s="128">
        <f xml:space="preserve"> 'Anx 3- 6th cp forecast'!L$33</f>
        <v>724.19440234960723</v>
      </c>
      <c r="M33" s="129">
        <f xml:space="preserve"> 'Anx 3- 6th cp forecast'!M$33</f>
        <v>0</v>
      </c>
      <c r="N33" s="286">
        <f>ROUND('Anx 3- 6th cp forecast'!N33,0)</f>
        <v>37848</v>
      </c>
      <c r="O33" s="128">
        <f xml:space="preserve"> 'Anx 3- 6th cp forecast'!O$33</f>
        <v>273.94533252320929</v>
      </c>
      <c r="P33" s="128">
        <f xml:space="preserve"> 'Anx 3- 6th cp forecast'!P$33</f>
        <v>754.53325810041167</v>
      </c>
      <c r="Q33" s="129">
        <f xml:space="preserve"> 'Anx 3- 6th cp forecast'!Q$33</f>
        <v>0</v>
      </c>
      <c r="R33" s="286">
        <f>ROUND('Anx 3- 6th cp forecast'!R33,0)-1</f>
        <v>38885</v>
      </c>
      <c r="S33" s="128">
        <f xml:space="preserve"> 'Anx 3- 6th cp forecast'!S$33</f>
        <v>280.44309009954134</v>
      </c>
      <c r="T33" s="128">
        <f xml:space="preserve"> 'Anx 3- 6th cp forecast'!T$33</f>
        <v>787.27117110890254</v>
      </c>
      <c r="U33" s="129">
        <f xml:space="preserve"> 'Anx 3- 6th cp forecast'!U$33</f>
        <v>0</v>
      </c>
      <c r="V33" s="286">
        <f>ROUND('Anx 3- 6th cp forecast'!V33,0)</f>
        <v>39956</v>
      </c>
      <c r="W33" s="128">
        <f xml:space="preserve"> 'Anx 3- 6th cp forecast'!W$33</f>
        <v>287.11359119954545</v>
      </c>
      <c r="X33" s="128">
        <f xml:space="preserve"> 'Anx 3- 6th cp forecast'!X$33</f>
        <v>822.50038230258826</v>
      </c>
      <c r="Y33" s="129">
        <f xml:space="preserve"> 'Anx 3- 6th cp forecast'!Y$33</f>
        <v>0</v>
      </c>
      <c r="Z33" s="135">
        <v>0.85578618911952242</v>
      </c>
      <c r="AA33" s="133">
        <v>0.92823789197759243</v>
      </c>
      <c r="AB33" s="135">
        <v>0.93760479894308701</v>
      </c>
    </row>
    <row r="34" spans="1:29">
      <c r="A34" s="232" t="s">
        <v>130</v>
      </c>
      <c r="B34" s="286">
        <f t="shared" si="11"/>
        <v>0</v>
      </c>
      <c r="C34" s="128">
        <f t="shared" si="12"/>
        <v>0</v>
      </c>
      <c r="D34" s="128">
        <f t="shared" ref="D34:D38" si="13">IFERROR(D$32*$AB34,0)</f>
        <v>0</v>
      </c>
      <c r="E34" s="129">
        <f t="shared" ref="E34:E38" si="14">IFERROR(E$32*$AC34,0)</f>
        <v>0</v>
      </c>
      <c r="F34" s="286">
        <f>ROUND('Anx 3- 6th cp forecast'!F34,0)</f>
        <v>0</v>
      </c>
      <c r="G34" s="128">
        <f xml:space="preserve"> 'Anx 3- 6th cp forecast'!G$34</f>
        <v>0</v>
      </c>
      <c r="H34" s="128">
        <f xml:space="preserve"> 'Anx 3- 6th cp forecast'!H$34</f>
        <v>0</v>
      </c>
      <c r="I34" s="129">
        <f xml:space="preserve"> 'Anx 3- 6th cp forecast'!I$34</f>
        <v>0</v>
      </c>
      <c r="J34" s="286">
        <f>ROUND('Anx 3- 6th cp forecast'!J34,0)</f>
        <v>0</v>
      </c>
      <c r="K34" s="128">
        <f xml:space="preserve"> 'Anx 3- 6th cp forecast'!K$34</f>
        <v>0</v>
      </c>
      <c r="L34" s="128">
        <f xml:space="preserve"> 'Anx 3- 6th cp forecast'!L$34</f>
        <v>0</v>
      </c>
      <c r="M34" s="129">
        <f xml:space="preserve"> 'Anx 3- 6th cp forecast'!M$34</f>
        <v>0</v>
      </c>
      <c r="N34" s="286">
        <f>ROUND('Anx 3- 6th cp forecast'!N34,0)</f>
        <v>0</v>
      </c>
      <c r="O34" s="128">
        <f xml:space="preserve"> 'Anx 3- 6th cp forecast'!O$34</f>
        <v>0</v>
      </c>
      <c r="P34" s="128">
        <f xml:space="preserve"> 'Anx 3- 6th cp forecast'!P$34</f>
        <v>0</v>
      </c>
      <c r="Q34" s="129">
        <f xml:space="preserve"> 'Anx 3- 6th cp forecast'!Q$34</f>
        <v>0</v>
      </c>
      <c r="R34" s="286">
        <f>ROUND('Anx 3- 6th cp forecast'!R34,0)</f>
        <v>0</v>
      </c>
      <c r="S34" s="128">
        <f xml:space="preserve"> 'Anx 3- 6th cp forecast'!S$34</f>
        <v>0</v>
      </c>
      <c r="T34" s="128">
        <f xml:space="preserve"> 'Anx 3- 6th cp forecast'!T$34</f>
        <v>0</v>
      </c>
      <c r="U34" s="129">
        <f xml:space="preserve"> 'Anx 3- 6th cp forecast'!U$34</f>
        <v>0</v>
      </c>
      <c r="V34" s="286">
        <f>ROUND('Anx 3- 6th cp forecast'!V34,0)</f>
        <v>0</v>
      </c>
      <c r="W34" s="128">
        <f xml:space="preserve"> 'Anx 3- 6th cp forecast'!W$34</f>
        <v>0</v>
      </c>
      <c r="X34" s="128">
        <f xml:space="preserve"> 'Anx 3- 6th cp forecast'!X$34</f>
        <v>0</v>
      </c>
      <c r="Y34" s="129">
        <f xml:space="preserve"> 'Anx 3- 6th cp forecast'!Y$34</f>
        <v>0</v>
      </c>
      <c r="Z34" s="135">
        <v>0</v>
      </c>
      <c r="AA34" s="133">
        <v>0</v>
      </c>
      <c r="AB34" s="135">
        <v>0</v>
      </c>
    </row>
    <row r="35" spans="1:29">
      <c r="A35" s="230" t="s">
        <v>131</v>
      </c>
      <c r="B35" s="286">
        <f t="shared" si="11"/>
        <v>0</v>
      </c>
      <c r="C35" s="128">
        <f t="shared" si="12"/>
        <v>0</v>
      </c>
      <c r="D35" s="128">
        <f t="shared" si="13"/>
        <v>0</v>
      </c>
      <c r="E35" s="129">
        <f t="shared" si="14"/>
        <v>0</v>
      </c>
      <c r="F35" s="286">
        <f>ROUND('Anx 3- 6th cp forecast'!F35,0)</f>
        <v>190</v>
      </c>
      <c r="G35" s="128">
        <f xml:space="preserve"> 'Anx 3- 6th cp forecast'!G$35</f>
        <v>0.80777259114526556</v>
      </c>
      <c r="H35" s="128">
        <f xml:space="preserve"> 'Anx 3- 6th cp forecast'!H$35</f>
        <v>1.9141646338130756</v>
      </c>
      <c r="I35" s="129">
        <f xml:space="preserve"> 'Anx 3- 6th cp forecast'!I$35</f>
        <v>0</v>
      </c>
      <c r="J35" s="286">
        <f>ROUND('Anx 3- 6th cp forecast'!J35,0)</f>
        <v>195</v>
      </c>
      <c r="K35" s="128">
        <f xml:space="preserve"> 'Anx 3- 6th cp forecast'!K$35</f>
        <v>0.82682748387054383</v>
      </c>
      <c r="L35" s="128">
        <f xml:space="preserve"> 'Anx 3- 6th cp forecast'!L$35</f>
        <v>1.9911747213165325</v>
      </c>
      <c r="M35" s="129">
        <f xml:space="preserve"> 'Anx 3- 6th cp forecast'!M$35</f>
        <v>0</v>
      </c>
      <c r="N35" s="286">
        <f>ROUND('Anx 3- 6th cp forecast'!N35,0)</f>
        <v>200</v>
      </c>
      <c r="O35" s="128">
        <f xml:space="preserve"> 'Anx 3- 6th cp forecast'!O$35</f>
        <v>0.84638509187510447</v>
      </c>
      <c r="P35" s="128">
        <f xml:space="preserve"> 'Anx 3- 6th cp forecast'!P$35</f>
        <v>2.0745914978735924</v>
      </c>
      <c r="Q35" s="129">
        <f xml:space="preserve"> 'Anx 3- 6th cp forecast'!Q$35</f>
        <v>0</v>
      </c>
      <c r="R35" s="286">
        <f>ROUND('Anx 3- 6th cp forecast'!R35,0)</f>
        <v>205</v>
      </c>
      <c r="S35" s="128">
        <f xml:space="preserve"> 'Anx 3- 6th cp forecast'!S$35</f>
        <v>0.86646064889435037</v>
      </c>
      <c r="T35" s="128">
        <f xml:space="preserve"> 'Anx 3- 6th cp forecast'!T$35</f>
        <v>2.1646044896885956</v>
      </c>
      <c r="U35" s="129">
        <f xml:space="preserve"> 'Anx 3- 6th cp forecast'!U$35</f>
        <v>0</v>
      </c>
      <c r="V35" s="286">
        <f>ROUND('Anx 3- 6th cp forecast'!V35,0)</f>
        <v>211</v>
      </c>
      <c r="W35" s="128">
        <f xml:space="preserve"> 'Anx 3- 6th cp forecast'!W$35</f>
        <v>0.88706991656968703</v>
      </c>
      <c r="X35" s="128">
        <f xml:space="preserve"> 'Anx 3- 6th cp forecast'!X$35</f>
        <v>2.2614673134734788</v>
      </c>
      <c r="Y35" s="129">
        <f xml:space="preserve"> 'Anx 3- 6th cp forecast'!Y$35</f>
        <v>0</v>
      </c>
      <c r="Z35" s="135">
        <v>4.5222267444489667E-3</v>
      </c>
      <c r="AA35" s="133">
        <v>2.8678959639396157E-3</v>
      </c>
      <c r="AB35" s="135">
        <v>2.5779472586136836E-3</v>
      </c>
    </row>
    <row r="36" spans="1:29">
      <c r="A36" s="230" t="s">
        <v>132</v>
      </c>
      <c r="B36" s="286">
        <f t="shared" si="11"/>
        <v>0</v>
      </c>
      <c r="C36" s="128">
        <f t="shared" si="12"/>
        <v>0</v>
      </c>
      <c r="D36" s="128">
        <f t="shared" si="13"/>
        <v>0</v>
      </c>
      <c r="E36" s="129">
        <f t="shared" si="14"/>
        <v>0</v>
      </c>
      <c r="F36" s="286">
        <f>ROUND('Anx 3- 6th cp forecast'!F36,0)</f>
        <v>4</v>
      </c>
      <c r="G36" s="128">
        <f xml:space="preserve"> 'Anx 3- 6th cp forecast'!G$36</f>
        <v>1.3325125327534795E-2</v>
      </c>
      <c r="H36" s="128">
        <f xml:space="preserve"> 'Anx 3- 6th cp forecast'!H$36</f>
        <v>0</v>
      </c>
      <c r="I36" s="129">
        <f xml:space="preserve"> 'Anx 3- 6th cp forecast'!I$36</f>
        <v>0</v>
      </c>
      <c r="J36" s="286">
        <f>ROUND('Anx 3- 6th cp forecast'!J36,0)</f>
        <v>4</v>
      </c>
      <c r="K36" s="128">
        <f xml:space="preserve"> 'Anx 3- 6th cp forecast'!K$36</f>
        <v>1.363945740125256E-2</v>
      </c>
      <c r="L36" s="128">
        <f xml:space="preserve"> 'Anx 3- 6th cp forecast'!L$36</f>
        <v>0</v>
      </c>
      <c r="M36" s="129">
        <f xml:space="preserve"> 'Anx 3- 6th cp forecast'!M$36</f>
        <v>0</v>
      </c>
      <c r="N36" s="286">
        <f>ROUND('Anx 3- 6th cp forecast'!N36,0)</f>
        <v>4</v>
      </c>
      <c r="O36" s="128">
        <f xml:space="preserve"> 'Anx 3- 6th cp forecast'!O$36</f>
        <v>1.396208233384414E-2</v>
      </c>
      <c r="P36" s="128">
        <f xml:space="preserve"> 'Anx 3- 6th cp forecast'!P$36</f>
        <v>0</v>
      </c>
      <c r="Q36" s="129">
        <f xml:space="preserve"> 'Anx 3- 6th cp forecast'!Q$36</f>
        <v>0</v>
      </c>
      <c r="R36" s="286">
        <f>ROUND('Anx 3- 6th cp forecast'!R36,0)</f>
        <v>4</v>
      </c>
      <c r="S36" s="128">
        <f xml:space="preserve"> 'Anx 3- 6th cp forecast'!S$36</f>
        <v>1.4293251423058031E-2</v>
      </c>
      <c r="T36" s="128">
        <f xml:space="preserve"> 'Anx 3- 6th cp forecast'!T$36</f>
        <v>0</v>
      </c>
      <c r="U36" s="129">
        <f xml:space="preserve"> 'Anx 3- 6th cp forecast'!U$36</f>
        <v>0</v>
      </c>
      <c r="V36" s="286">
        <f>ROUND('Anx 3- 6th cp forecast'!V36,0)</f>
        <v>4</v>
      </c>
      <c r="W36" s="128">
        <f xml:space="preserve"> 'Anx 3- 6th cp forecast'!W$36</f>
        <v>1.4633224675051163E-2</v>
      </c>
      <c r="X36" s="128">
        <f xml:space="preserve"> 'Anx 3- 6th cp forecast'!X$36</f>
        <v>0</v>
      </c>
      <c r="Y36" s="129">
        <f xml:space="preserve"> 'Anx 3- 6th cp forecast'!Y$36</f>
        <v>0</v>
      </c>
      <c r="Z36" s="135">
        <v>9.0444534888979331E-5</v>
      </c>
      <c r="AA36" s="133">
        <v>4.7309197619152925E-5</v>
      </c>
      <c r="AB36" s="135">
        <v>0</v>
      </c>
    </row>
    <row r="37" spans="1:29">
      <c r="A37" s="230" t="s">
        <v>133</v>
      </c>
      <c r="B37" s="286">
        <f t="shared" si="11"/>
        <v>0</v>
      </c>
      <c r="C37" s="128">
        <f t="shared" si="12"/>
        <v>0</v>
      </c>
      <c r="D37" s="128">
        <f t="shared" si="13"/>
        <v>0</v>
      </c>
      <c r="E37" s="129">
        <f t="shared" si="14"/>
        <v>0</v>
      </c>
      <c r="F37" s="351">
        <f>ROUND('Anx 3- 6th cp forecast'!F37,0)-1</f>
        <v>5840</v>
      </c>
      <c r="G37" s="128">
        <f xml:space="preserve"> 'Anx 3- 6th cp forecast'!G$37</f>
        <v>19.355833673833576</v>
      </c>
      <c r="H37" s="128">
        <f xml:space="preserve"> 'Anx 3- 6th cp forecast'!H$37</f>
        <v>44.415211106413089</v>
      </c>
      <c r="I37" s="129">
        <f xml:space="preserve"> 'Anx 3- 6th cp forecast'!I$37</f>
        <v>0</v>
      </c>
      <c r="J37" s="286">
        <f>ROUND('Anx 3- 6th cp forecast'!J37,0)</f>
        <v>6000</v>
      </c>
      <c r="K37" s="128">
        <f xml:space="preserve"> 'Anx 3- 6th cp forecast'!K$37</f>
        <v>19.812426702993314</v>
      </c>
      <c r="L37" s="128">
        <f xml:space="preserve"> 'Anx 3- 6th cp forecast'!L$37</f>
        <v>46.202110327811724</v>
      </c>
      <c r="M37" s="129">
        <f xml:space="preserve"> 'Anx 3- 6th cp forecast'!M$37</f>
        <v>0</v>
      </c>
      <c r="N37" s="286">
        <f>ROUND('Anx 3- 6th cp forecast'!N37,0)</f>
        <v>6164</v>
      </c>
      <c r="O37" s="128">
        <f xml:space="preserve"> 'Anx 3- 6th cp forecast'!O$37</f>
        <v>20.281065787488117</v>
      </c>
      <c r="P37" s="128">
        <f xml:space="preserve"> 'Anx 3- 6th cp forecast'!P$37</f>
        <v>48.137666797276879</v>
      </c>
      <c r="Q37" s="129">
        <f xml:space="preserve"> 'Anx 3- 6th cp forecast'!Q$37</f>
        <v>0</v>
      </c>
      <c r="R37" s="286">
        <f>ROUND('Anx 3- 6th cp forecast'!R37,0)</f>
        <v>6333</v>
      </c>
      <c r="S37" s="128">
        <f xml:space="preserve"> 'Anx 3- 6th cp forecast'!S$37</f>
        <v>20.762115957837615</v>
      </c>
      <c r="T37" s="128">
        <f xml:space="preserve"> 'Anx 3- 6th cp forecast'!T$37</f>
        <v>50.226278175400182</v>
      </c>
      <c r="U37" s="129">
        <f xml:space="preserve"> 'Anx 3- 6th cp forecast'!U$37</f>
        <v>0</v>
      </c>
      <c r="V37" s="286">
        <f>ROUND('Anx 3- 6th cp forecast'!V37,0)</f>
        <v>6507</v>
      </c>
      <c r="W37" s="128">
        <f xml:space="preserve"> 'Anx 3- 6th cp forecast'!W$37</f>
        <v>21.255954894236481</v>
      </c>
      <c r="X37" s="128">
        <f xml:space="preserve"> 'Anx 3- 6th cp forecast'!X$37</f>
        <v>52.473829243251011</v>
      </c>
      <c r="Y37" s="129">
        <f xml:space="preserve"> 'Anx 3- 6th cp forecast'!Y$37</f>
        <v>0</v>
      </c>
      <c r="Z37" s="135">
        <v>0.13937502826391715</v>
      </c>
      <c r="AA37" s="133">
        <v>6.8720476382060233E-2</v>
      </c>
      <c r="AB37" s="135">
        <v>5.9817253798299441E-2</v>
      </c>
    </row>
    <row r="38" spans="1:29">
      <c r="A38" s="230" t="s">
        <v>134</v>
      </c>
      <c r="B38" s="286">
        <f t="shared" si="11"/>
        <v>0</v>
      </c>
      <c r="C38" s="128">
        <f t="shared" si="12"/>
        <v>0</v>
      </c>
      <c r="D38" s="128">
        <f t="shared" si="13"/>
        <v>0</v>
      </c>
      <c r="E38" s="129">
        <f t="shared" si="14"/>
        <v>0</v>
      </c>
      <c r="F38" s="286">
        <f>ROUND('Anx 3- 6th cp forecast'!F38,0)</f>
        <v>9</v>
      </c>
      <c r="G38" s="128">
        <f xml:space="preserve"> 'Anx 3- 6th cp forecast'!G$38</f>
        <v>3.560932671359851E-2</v>
      </c>
      <c r="H38" s="128">
        <f xml:space="preserve"> 'Anx 3- 6th cp forecast'!H$38</f>
        <v>0</v>
      </c>
      <c r="I38" s="129">
        <f xml:space="preserve"> 'Anx 3- 6th cp forecast'!I$38</f>
        <v>0</v>
      </c>
      <c r="J38" s="286">
        <f>ROUND('Anx 3- 6th cp forecast'!J38,0)</f>
        <v>10</v>
      </c>
      <c r="K38" s="128">
        <f xml:space="preserve"> 'Anx 3- 6th cp forecast'!K$38</f>
        <v>3.6449330333410593E-2</v>
      </c>
      <c r="L38" s="128">
        <f xml:space="preserve"> 'Anx 3- 6th cp forecast'!L$38</f>
        <v>0</v>
      </c>
      <c r="M38" s="129">
        <f xml:space="preserve"> 'Anx 3- 6th cp forecast'!M$38</f>
        <v>0</v>
      </c>
      <c r="N38" s="286">
        <f>ROUND('Anx 3- 6th cp forecast'!N38,0)</f>
        <v>10</v>
      </c>
      <c r="O38" s="128">
        <f xml:space="preserve"> 'Anx 3- 6th cp forecast'!O$38</f>
        <v>3.7311495329852819E-2</v>
      </c>
      <c r="P38" s="128">
        <f xml:space="preserve"> 'Anx 3- 6th cp forecast'!P$38</f>
        <v>0</v>
      </c>
      <c r="Q38" s="129">
        <f xml:space="preserve"> 'Anx 3- 6th cp forecast'!Q$38</f>
        <v>0</v>
      </c>
      <c r="R38" s="286">
        <f>ROUND('Anx 3- 6th cp forecast'!R38,0)</f>
        <v>10</v>
      </c>
      <c r="S38" s="128">
        <f xml:space="preserve"> 'Anx 3- 6th cp forecast'!S$38</f>
        <v>3.8196493257106383E-2</v>
      </c>
      <c r="T38" s="128">
        <f xml:space="preserve"> 'Anx 3- 6th cp forecast'!T$38</f>
        <v>0</v>
      </c>
      <c r="U38" s="129">
        <f xml:space="preserve"> 'Anx 3- 6th cp forecast'!U$38</f>
        <v>0</v>
      </c>
      <c r="V38" s="286">
        <f>ROUND('Anx 3- 6th cp forecast'!V38,0)</f>
        <v>11</v>
      </c>
      <c r="W38" s="128">
        <f xml:space="preserve"> 'Anx 3- 6th cp forecast'!W$38</f>
        <v>3.9105018941220732E-2</v>
      </c>
      <c r="X38" s="128">
        <f xml:space="preserve"> 'Anx 3- 6th cp forecast'!X$38</f>
        <v>0</v>
      </c>
      <c r="Y38" s="129">
        <f xml:space="preserve"> 'Anx 3- 6th cp forecast'!Y$38</f>
        <v>0</v>
      </c>
      <c r="Z38" s="135">
        <v>2.2611133722244832E-4</v>
      </c>
      <c r="AA38" s="133">
        <v>1.2642647878872E-4</v>
      </c>
      <c r="AB38" s="135">
        <v>0</v>
      </c>
    </row>
    <row r="39" spans="1:29" s="131" customFormat="1" ht="13">
      <c r="A39" s="231" t="s">
        <v>9</v>
      </c>
      <c r="B39" s="323"/>
      <c r="C39" s="167"/>
      <c r="D39" s="165"/>
      <c r="E39" s="168"/>
      <c r="F39" s="340">
        <f>SUM(F40:F41)</f>
        <v>10321</v>
      </c>
      <c r="G39" s="160">
        <f xml:space="preserve"> 'Anx 3- 6th cp forecast'!G$39</f>
        <v>13.113605229070366</v>
      </c>
      <c r="H39" s="160">
        <f xml:space="preserve"> 'Anx 3- 6th cp forecast'!H$39</f>
        <v>28.020629947243879</v>
      </c>
      <c r="I39" s="161">
        <f xml:space="preserve"> 'Anx 3- 6th cp forecast'!I$39</f>
        <v>0</v>
      </c>
      <c r="J39" s="340">
        <f>SUM(J40:J41)</f>
        <v>10771</v>
      </c>
      <c r="K39" s="160">
        <f xml:space="preserve"> 'Anx 3- 6th cp forecast'!K$39</f>
        <v>14.078860547013385</v>
      </c>
      <c r="L39" s="160">
        <f xml:space="preserve"> 'Anx 3- 6th cp forecast'!L$39</f>
        <v>29.767921031197471</v>
      </c>
      <c r="M39" s="161">
        <f xml:space="preserve"> 'Anx 3- 6th cp forecast'!M$39</f>
        <v>0</v>
      </c>
      <c r="N39" s="340">
        <f>SUM(N40:N41)</f>
        <v>11253</v>
      </c>
      <c r="O39" s="160">
        <f xml:space="preserve"> 'Anx 3- 6th cp forecast'!O$39</f>
        <v>15.159519965772466</v>
      </c>
      <c r="P39" s="160">
        <f xml:space="preserve"> 'Anx 3- 6th cp forecast'!P$39</f>
        <v>31.733589651232986</v>
      </c>
      <c r="Q39" s="161">
        <f xml:space="preserve"> 'Anx 3- 6th cp forecast'!Q$39</f>
        <v>0</v>
      </c>
      <c r="R39" s="340">
        <f>SUM(R40:R41)</f>
        <v>11773</v>
      </c>
      <c r="S39" s="160">
        <f xml:space="preserve"> 'Anx 3- 6th cp forecast'!S$39</f>
        <v>16.372486562973876</v>
      </c>
      <c r="T39" s="160">
        <f xml:space="preserve"> 'Anx 3- 6th cp forecast'!T$39</f>
        <v>33.940231139131654</v>
      </c>
      <c r="U39" s="161">
        <f xml:space="preserve"> 'Anx 3- 6th cp forecast'!U$39</f>
        <v>0</v>
      </c>
      <c r="V39" s="340">
        <f>SUM(V40:V41)</f>
        <v>12333</v>
      </c>
      <c r="W39" s="160">
        <f xml:space="preserve"> 'Anx 3- 6th cp forecast'!W$39</f>
        <v>17.737307677154838</v>
      </c>
      <c r="X39" s="160">
        <f xml:space="preserve"> 'Anx 3- 6th cp forecast'!X$39</f>
        <v>36.414018065798032</v>
      </c>
      <c r="Y39" s="161">
        <f xml:space="preserve"> 'Anx 3- 6th cp forecast'!Y$39</f>
        <v>0</v>
      </c>
      <c r="Z39" s="134"/>
      <c r="AA39" s="134"/>
      <c r="AB39" s="134"/>
      <c r="AC39" s="134"/>
    </row>
    <row r="40" spans="1:29">
      <c r="A40" s="230" t="s">
        <v>135</v>
      </c>
      <c r="B40" s="324">
        <f>B$39*$Z40</f>
        <v>0</v>
      </c>
      <c r="C40" s="184">
        <f>C$39*$AA40</f>
        <v>0</v>
      </c>
      <c r="D40" s="169">
        <f>IFERROR(D$39*$AB40,0)</f>
        <v>0</v>
      </c>
      <c r="E40" s="185">
        <f>E$39*$AC40</f>
        <v>0</v>
      </c>
      <c r="F40" s="324">
        <f>ROUND('Anx 3- 6th cp forecast'!F40,0)</f>
        <v>10262</v>
      </c>
      <c r="G40" s="184">
        <f xml:space="preserve"> 'Anx 3- 6th cp forecast'!G$40</f>
        <v>12.541283963466491</v>
      </c>
      <c r="H40" s="169">
        <f xml:space="preserve"> 'Anx 3- 6th cp forecast'!H$40</f>
        <v>27.86463857196631</v>
      </c>
      <c r="I40" s="185">
        <f xml:space="preserve"> 'Anx 3- 6th cp forecast'!I$40</f>
        <v>0</v>
      </c>
      <c r="J40" s="324">
        <f>ROUND('Anx 3- 6th cp forecast'!J40,0)</f>
        <v>10709</v>
      </c>
      <c r="K40" s="184">
        <f xml:space="preserve"> 'Anx 3- 6th cp forecast'!K$40</f>
        <v>13.46441233496374</v>
      </c>
      <c r="L40" s="169">
        <f xml:space="preserve"> 'Anx 3- 6th cp forecast'!L$40</f>
        <v>29.602202453508344</v>
      </c>
      <c r="M40" s="185">
        <f xml:space="preserve"> 'Anx 3- 6th cp forecast'!M$40</f>
        <v>0</v>
      </c>
      <c r="N40" s="324">
        <f>ROUND('Anx 3- 6th cp forecast'!N40,0)</f>
        <v>11189</v>
      </c>
      <c r="O40" s="184">
        <f xml:space="preserve"> 'Anx 3- 6th cp forecast'!O$40</f>
        <v>14.49790818920893</v>
      </c>
      <c r="P40" s="169">
        <f xml:space="preserve"> 'Anx 3- 6th cp forecast'!P$40</f>
        <v>31.556928159271177</v>
      </c>
      <c r="Q40" s="185">
        <f xml:space="preserve"> 'Anx 3- 6th cp forecast'!Q$40</f>
        <v>0</v>
      </c>
      <c r="R40" s="324">
        <f>ROUND('Anx 3- 6th cp forecast'!R40,0)+1</f>
        <v>11706</v>
      </c>
      <c r="S40" s="184">
        <f xml:space="preserve"> 'Anx 3- 6th cp forecast'!S$40</f>
        <v>15.657936897407351</v>
      </c>
      <c r="T40" s="169">
        <f xml:space="preserve"> 'Anx 3- 6th cp forecast'!T$40</f>
        <v>33.751285232397947</v>
      </c>
      <c r="U40" s="185">
        <f xml:space="preserve"> 'Anx 3- 6th cp forecast'!U$40</f>
        <v>0</v>
      </c>
      <c r="V40" s="324">
        <f>ROUND('Anx 3- 6th cp forecast'!V40,0)</f>
        <v>12262</v>
      </c>
      <c r="W40" s="184">
        <f xml:space="preserve"> 'Anx 3- 6th cp forecast'!W$40</f>
        <v>16.963192687350908</v>
      </c>
      <c r="X40" s="169">
        <f xml:space="preserve"> 'Anx 3- 6th cp forecast'!X$40</f>
        <v>36.21130054059747</v>
      </c>
      <c r="Y40" s="185">
        <f xml:space="preserve"> 'Anx 3- 6th cp forecast'!Y$40</f>
        <v>0</v>
      </c>
      <c r="Z40" s="133">
        <v>0.99428208386277006</v>
      </c>
      <c r="AA40" s="133">
        <v>0.95635668028688647</v>
      </c>
      <c r="AB40" s="133">
        <v>0.99443298114384782</v>
      </c>
    </row>
    <row r="41" spans="1:29">
      <c r="A41" s="230" t="s">
        <v>136</v>
      </c>
      <c r="B41" s="324">
        <f>B$39*$Z41</f>
        <v>0</v>
      </c>
      <c r="C41" s="184">
        <f>C$39*$AA41</f>
        <v>0</v>
      </c>
      <c r="D41" s="169">
        <f t="shared" ref="D41" si="15">IFERROR(D$39*$AB41,0)</f>
        <v>0</v>
      </c>
      <c r="E41" s="185">
        <f>E$39*$AC41</f>
        <v>0</v>
      </c>
      <c r="F41" s="324">
        <f>ROUND('Anx 3- 6th cp forecast'!F41,0)</f>
        <v>59</v>
      </c>
      <c r="G41" s="184">
        <f xml:space="preserve"> 'Anx 3- 6th cp forecast'!G$41</f>
        <v>0.57232126560387619</v>
      </c>
      <c r="H41" s="169">
        <f xml:space="preserve"> 'Anx 3- 6th cp forecast'!H$41</f>
        <v>0.15599137527756907</v>
      </c>
      <c r="I41" s="185">
        <f xml:space="preserve"> 'Anx 3- 6th cp forecast'!I$41</f>
        <v>0</v>
      </c>
      <c r="J41" s="324">
        <f>ROUND('Anx 3- 6th cp forecast'!J41,0)</f>
        <v>62</v>
      </c>
      <c r="K41" s="184">
        <f xml:space="preserve"> 'Anx 3- 6th cp forecast'!K$41</f>
        <v>0.6144482120496465</v>
      </c>
      <c r="L41" s="169">
        <f xml:space="preserve"> 'Anx 3- 6th cp forecast'!L$41</f>
        <v>0.16571857768912526</v>
      </c>
      <c r="M41" s="185">
        <f xml:space="preserve"> 'Anx 3- 6th cp forecast'!M$41</f>
        <v>0</v>
      </c>
      <c r="N41" s="324">
        <f>ROUND('Anx 3- 6th cp forecast'!N41,0)</f>
        <v>64</v>
      </c>
      <c r="O41" s="184">
        <f xml:space="preserve"> 'Anx 3- 6th cp forecast'!O$41</f>
        <v>0.66161177656353665</v>
      </c>
      <c r="P41" s="169">
        <f xml:space="preserve"> 'Anx 3- 6th cp forecast'!P$41</f>
        <v>0.17666149196180961</v>
      </c>
      <c r="Q41" s="185">
        <f xml:space="preserve"> 'Anx 3- 6th cp forecast'!Q$41</f>
        <v>0</v>
      </c>
      <c r="R41" s="324">
        <f>ROUND('Anx 3- 6th cp forecast'!R41,0)</f>
        <v>67</v>
      </c>
      <c r="S41" s="184">
        <f xml:space="preserve"> 'Anx 3- 6th cp forecast'!S$41</f>
        <v>0.71454966556652522</v>
      </c>
      <c r="T41" s="169">
        <f xml:space="preserve"> 'Anx 3- 6th cp forecast'!T$41</f>
        <v>0.1889459067337092</v>
      </c>
      <c r="U41" s="185">
        <f xml:space="preserve"> 'Anx 3- 6th cp forecast'!U$41</f>
        <v>0</v>
      </c>
      <c r="V41" s="324">
        <f>ROUND('Anx 3- 6th cp forecast'!V41,0)</f>
        <v>71</v>
      </c>
      <c r="W41" s="184">
        <f xml:space="preserve"> 'Anx 3- 6th cp forecast'!W$41</f>
        <v>0.7741149898039329</v>
      </c>
      <c r="X41" s="169">
        <f xml:space="preserve"> 'Anx 3- 6th cp forecast'!X$41</f>
        <v>0.20271752520056366</v>
      </c>
      <c r="Y41" s="185">
        <f xml:space="preserve"> 'Anx 3- 6th cp forecast'!Y$41</f>
        <v>0</v>
      </c>
      <c r="Z41" s="133">
        <v>5.7179161372299869E-3</v>
      </c>
      <c r="AA41" s="133">
        <v>4.3643319713113596E-2</v>
      </c>
      <c r="AB41" s="133">
        <v>5.5670188561521769E-3</v>
      </c>
    </row>
    <row r="42" spans="1:29" s="131" customFormat="1" ht="13">
      <c r="A42" s="231" t="s">
        <v>44</v>
      </c>
      <c r="B42" s="322"/>
      <c r="C42" s="163"/>
      <c r="D42" s="163"/>
      <c r="E42" s="164"/>
      <c r="F42" s="340">
        <f>SUM(F43,F48)</f>
        <v>1337332</v>
      </c>
      <c r="G42" s="160">
        <f xml:space="preserve"> 'Anx 3- 6th cp forecast'!G$42</f>
        <v>10472.910737602442</v>
      </c>
      <c r="H42" s="160">
        <f xml:space="preserve"> 'Anx 3- 6th cp forecast'!H$42</f>
        <v>0</v>
      </c>
      <c r="I42" s="161">
        <f xml:space="preserve"> 'Anx 3- 6th cp forecast'!I$42</f>
        <v>9500679.8626530934</v>
      </c>
      <c r="J42" s="340">
        <f>SUM(J43,J48)</f>
        <v>1342556</v>
      </c>
      <c r="K42" s="160">
        <f xml:space="preserve"> 'Anx 3- 6th cp forecast'!K$42</f>
        <v>10891.827167106539</v>
      </c>
      <c r="L42" s="160">
        <f xml:space="preserve"> 'Anx 3- 6th cp forecast'!L$42</f>
        <v>0</v>
      </c>
      <c r="M42" s="161">
        <f xml:space="preserve"> 'Anx 3- 6th cp forecast'!M$42</f>
        <v>10010419.124655891</v>
      </c>
      <c r="N42" s="340">
        <f>SUM(N43,N48)</f>
        <v>1348065</v>
      </c>
      <c r="O42" s="160">
        <f xml:space="preserve"> 'Anx 3- 6th cp forecast'!O$42</f>
        <v>11327.500253790802</v>
      </c>
      <c r="P42" s="160">
        <f xml:space="preserve"> 'Anx 3- 6th cp forecast'!P$42</f>
        <v>0</v>
      </c>
      <c r="Q42" s="161">
        <f xml:space="preserve"> 'Anx 3- 6th cp forecast'!Q$42</f>
        <v>10548535.826244015</v>
      </c>
      <c r="R42" s="340">
        <f>SUM(R43,R48)</f>
        <v>1353874</v>
      </c>
      <c r="S42" s="160">
        <f xml:space="preserve"> 'Anx 3- 6th cp forecast'!S$42</f>
        <v>11780.600263942435</v>
      </c>
      <c r="T42" s="160">
        <f xml:space="preserve"> 'Anx 3- 6th cp forecast'!T$42</f>
        <v>0</v>
      </c>
      <c r="U42" s="161">
        <f xml:space="preserve"> 'Anx 3- 6th cp forecast'!U$42</f>
        <v>11116609.753667902</v>
      </c>
      <c r="V42" s="340">
        <f>SUM(V43,V48)</f>
        <v>1360001</v>
      </c>
      <c r="W42" s="160">
        <f xml:space="preserve"> 'Anx 3- 6th cp forecast'!W$42</f>
        <v>12251.824274500133</v>
      </c>
      <c r="X42" s="160">
        <f xml:space="preserve"> 'Anx 3- 6th cp forecast'!X$42</f>
        <v>0</v>
      </c>
      <c r="Y42" s="161">
        <f xml:space="preserve"> 'Anx 3- 6th cp forecast'!Y$42</f>
        <v>11716308.640668444</v>
      </c>
      <c r="Z42" s="134"/>
      <c r="AA42" s="134"/>
      <c r="AB42" s="134"/>
      <c r="AC42" s="134"/>
    </row>
    <row r="43" spans="1:29" s="132" customFormat="1" ht="13">
      <c r="A43" s="234" t="s">
        <v>137</v>
      </c>
      <c r="B43" s="320">
        <f>B$42*$Z43</f>
        <v>0</v>
      </c>
      <c r="C43" s="159">
        <f>C$42*$AA43</f>
        <v>0</v>
      </c>
      <c r="D43" s="159">
        <f>IFERROR(D$42*$AB43,0)</f>
        <v>0</v>
      </c>
      <c r="E43" s="162">
        <f>E$42*$AC43</f>
        <v>0</v>
      </c>
      <c r="F43" s="320">
        <f>SUM(F44:F45)</f>
        <v>1336999</v>
      </c>
      <c r="G43" s="159">
        <f xml:space="preserve"> 'Anx 3- 6th cp forecast'!G$43</f>
        <v>10469.450015823466</v>
      </c>
      <c r="H43" s="159">
        <f xml:space="preserve"> 'Anx 3- 6th cp forecast'!H$43</f>
        <v>0</v>
      </c>
      <c r="I43" s="162">
        <f xml:space="preserve"> 'Anx 3- 6th cp forecast'!I$43</f>
        <v>9497034.8382381182</v>
      </c>
      <c r="J43" s="320">
        <f>SUM(J44:J45)</f>
        <v>1342222</v>
      </c>
      <c r="K43" s="159">
        <f xml:space="preserve"> 'Anx 3- 6th cp forecast'!K$43</f>
        <v>10888.228016456404</v>
      </c>
      <c r="L43" s="159">
        <f xml:space="preserve"> 'Anx 3- 6th cp forecast'!L$43</f>
        <v>0</v>
      </c>
      <c r="M43" s="162">
        <f xml:space="preserve"> 'Anx 3- 6th cp forecast'!M$43</f>
        <v>10006578.534020169</v>
      </c>
      <c r="N43" s="320">
        <f>SUM(N44:N45)</f>
        <v>1347729</v>
      </c>
      <c r="O43" s="159">
        <f xml:space="preserve"> 'Anx 3- 6th cp forecast'!O$43</f>
        <v>11323.757137114662</v>
      </c>
      <c r="P43" s="159">
        <f xml:space="preserve"> 'Anx 3- 6th cp forecast'!P$43</f>
        <v>0</v>
      </c>
      <c r="Q43" s="162">
        <f xml:space="preserve"> 'Anx 3- 6th cp forecast'!Q$43</f>
        <v>10544488.782118253</v>
      </c>
      <c r="R43" s="320">
        <f>SUM(R44:R45)</f>
        <v>1353537</v>
      </c>
      <c r="S43" s="159">
        <f xml:space="preserve"> 'Anx 3- 6th cp forecast'!S$43</f>
        <v>11776.707422599249</v>
      </c>
      <c r="T43" s="159">
        <f xml:space="preserve"> 'Anx 3- 6th cp forecast'!T$43</f>
        <v>0</v>
      </c>
      <c r="U43" s="162">
        <f xml:space="preserve"> 'Anx 3- 6th cp forecast'!U$43</f>
        <v>11112344.762683084</v>
      </c>
      <c r="V43" s="320">
        <f>SUM(V44:V45)</f>
        <v>1359662</v>
      </c>
      <c r="W43" s="159">
        <f xml:space="preserve"> 'Anx 3- 6th cp forecast'!W$43</f>
        <v>12247.775719503219</v>
      </c>
      <c r="X43" s="159">
        <f xml:space="preserve"> 'Anx 3- 6th cp forecast'!X$43</f>
        <v>0</v>
      </c>
      <c r="Y43" s="162">
        <f xml:space="preserve"> 'Anx 3- 6th cp forecast'!Y$43</f>
        <v>11711813.569613952</v>
      </c>
      <c r="Z43" s="134">
        <v>0.99975107601282887</v>
      </c>
      <c r="AA43" s="134">
        <v>0.99966955492453968</v>
      </c>
      <c r="AB43" s="134"/>
      <c r="AC43" s="134">
        <v>0.99961634067586014</v>
      </c>
    </row>
    <row r="44" spans="1:29" ht="13">
      <c r="A44" s="230" t="s">
        <v>138</v>
      </c>
      <c r="B44" s="321">
        <f>B$43*$Z44</f>
        <v>0</v>
      </c>
      <c r="C44" s="181">
        <f>C$43*$AA44</f>
        <v>0</v>
      </c>
      <c r="D44" s="181">
        <f>IFERROR(D$43*$AB44,0)</f>
        <v>0</v>
      </c>
      <c r="E44" s="183">
        <f>E$43*$AC44</f>
        <v>0</v>
      </c>
      <c r="F44" s="321">
        <f>ROUND('Anx 3- 6th cp forecast'!F44,0)</f>
        <v>0</v>
      </c>
      <c r="G44" s="181">
        <f xml:space="preserve"> 'Anx 3- 6th cp forecast'!G$44</f>
        <v>0</v>
      </c>
      <c r="H44" s="181">
        <f xml:space="preserve"> 'Anx 3- 6th cp forecast'!H$44</f>
        <v>0</v>
      </c>
      <c r="I44" s="183">
        <f xml:space="preserve"> 'Anx 3- 6th cp forecast'!I$44</f>
        <v>0</v>
      </c>
      <c r="J44" s="321">
        <f>ROUND('Anx 3- 6th cp forecast'!J44,0)</f>
        <v>0</v>
      </c>
      <c r="K44" s="181">
        <f xml:space="preserve"> 'Anx 3- 6th cp forecast'!K$44</f>
        <v>0</v>
      </c>
      <c r="L44" s="181">
        <f xml:space="preserve"> 'Anx 3- 6th cp forecast'!L$44</f>
        <v>0</v>
      </c>
      <c r="M44" s="183">
        <f xml:space="preserve"> 'Anx 3- 6th cp forecast'!M$44</f>
        <v>0</v>
      </c>
      <c r="N44" s="321">
        <f>ROUND('Anx 3- 6th cp forecast'!N44,0)</f>
        <v>0</v>
      </c>
      <c r="O44" s="181">
        <f xml:space="preserve"> 'Anx 3- 6th cp forecast'!O$44</f>
        <v>0</v>
      </c>
      <c r="P44" s="181">
        <f xml:space="preserve"> 'Anx 3- 6th cp forecast'!P$44</f>
        <v>0</v>
      </c>
      <c r="Q44" s="183">
        <f xml:space="preserve"> 'Anx 3- 6th cp forecast'!Q$44</f>
        <v>0</v>
      </c>
      <c r="R44" s="321">
        <f>ROUND('Anx 3- 6th cp forecast'!R44,0)</f>
        <v>0</v>
      </c>
      <c r="S44" s="181">
        <f xml:space="preserve"> 'Anx 3- 6th cp forecast'!S$44</f>
        <v>0</v>
      </c>
      <c r="T44" s="181">
        <f xml:space="preserve"> 'Anx 3- 6th cp forecast'!T$44</f>
        <v>0</v>
      </c>
      <c r="U44" s="183">
        <f xml:space="preserve"> 'Anx 3- 6th cp forecast'!U$44</f>
        <v>0</v>
      </c>
      <c r="V44" s="321">
        <f>ROUND('Anx 3- 6th cp forecast'!V44,0)</f>
        <v>0</v>
      </c>
      <c r="W44" s="181">
        <f xml:space="preserve"> 'Anx 3- 6th cp forecast'!W$44</f>
        <v>0</v>
      </c>
      <c r="X44" s="181">
        <f xml:space="preserve"> 'Anx 3- 6th cp forecast'!X$44</f>
        <v>0</v>
      </c>
      <c r="Y44" s="183">
        <f xml:space="preserve"> 'Anx 3- 6th cp forecast'!Y$44</f>
        <v>0</v>
      </c>
      <c r="Z44" s="133">
        <v>0</v>
      </c>
      <c r="AA44" s="133">
        <v>0</v>
      </c>
      <c r="AB44" s="134"/>
      <c r="AC44" s="133">
        <v>0</v>
      </c>
    </row>
    <row r="45" spans="1:29" ht="13">
      <c r="A45" s="230" t="s">
        <v>139</v>
      </c>
      <c r="B45" s="321">
        <f>B$43*$Z45</f>
        <v>0</v>
      </c>
      <c r="C45" s="181">
        <f>C$43*$AA45</f>
        <v>0</v>
      </c>
      <c r="D45" s="181">
        <f t="shared" ref="D45" si="16">IFERROR(D$43*$AB45,0)</f>
        <v>0</v>
      </c>
      <c r="E45" s="183">
        <f>E$43*$AC45</f>
        <v>0</v>
      </c>
      <c r="F45" s="321">
        <f>ROUND('Anx 3- 6th cp forecast'!F45,0)</f>
        <v>1336999</v>
      </c>
      <c r="G45" s="181">
        <f xml:space="preserve"> 'Anx 3- 6th cp forecast'!G$45</f>
        <v>10469.450015823466</v>
      </c>
      <c r="H45" s="181">
        <f xml:space="preserve"> 'Anx 3- 6th cp forecast'!H$45</f>
        <v>0</v>
      </c>
      <c r="I45" s="183">
        <f xml:space="preserve"> 'Anx 3- 6th cp forecast'!I$45</f>
        <v>9497034.8382381182</v>
      </c>
      <c r="J45" s="321">
        <f>ROUND('Anx 3- 6th cp forecast'!J45,0)</f>
        <v>1342222</v>
      </c>
      <c r="K45" s="181">
        <f xml:space="preserve"> 'Anx 3- 6th cp forecast'!K$45</f>
        <v>10888.228016456404</v>
      </c>
      <c r="L45" s="181">
        <f xml:space="preserve"> 'Anx 3- 6th cp forecast'!L$45</f>
        <v>0</v>
      </c>
      <c r="M45" s="183">
        <f xml:space="preserve"> 'Anx 3- 6th cp forecast'!M$45</f>
        <v>10006578.534020169</v>
      </c>
      <c r="N45" s="321">
        <f>ROUND('Anx 3- 6th cp forecast'!N45,0)</f>
        <v>1347729</v>
      </c>
      <c r="O45" s="181">
        <f xml:space="preserve"> 'Anx 3- 6th cp forecast'!O$45</f>
        <v>11323.757137114662</v>
      </c>
      <c r="P45" s="181">
        <f xml:space="preserve"> 'Anx 3- 6th cp forecast'!P$45</f>
        <v>0</v>
      </c>
      <c r="Q45" s="183">
        <f xml:space="preserve"> 'Anx 3- 6th cp forecast'!Q$45</f>
        <v>10544488.782118253</v>
      </c>
      <c r="R45" s="321">
        <f>ROUND('Anx 3- 6th cp forecast'!R45,0)</f>
        <v>1353537</v>
      </c>
      <c r="S45" s="181">
        <f xml:space="preserve"> 'Anx 3- 6th cp forecast'!S$45</f>
        <v>11776.707422599249</v>
      </c>
      <c r="T45" s="181">
        <f xml:space="preserve"> 'Anx 3- 6th cp forecast'!T$45</f>
        <v>0</v>
      </c>
      <c r="U45" s="183">
        <f xml:space="preserve"> 'Anx 3- 6th cp forecast'!U$45</f>
        <v>11112344.762683084</v>
      </c>
      <c r="V45" s="321">
        <f>ROUND('Anx 3- 6th cp forecast'!V45,0)</f>
        <v>1359662</v>
      </c>
      <c r="W45" s="181">
        <f xml:space="preserve"> 'Anx 3- 6th cp forecast'!W$45</f>
        <v>12247.775719503219</v>
      </c>
      <c r="X45" s="181">
        <f xml:space="preserve"> 'Anx 3- 6th cp forecast'!X$45</f>
        <v>0</v>
      </c>
      <c r="Y45" s="183">
        <f xml:space="preserve"> 'Anx 3- 6th cp forecast'!Y$45</f>
        <v>11711813.569613952</v>
      </c>
      <c r="Z45" s="133">
        <v>1</v>
      </c>
      <c r="AA45" s="133">
        <v>1</v>
      </c>
      <c r="AB45" s="134"/>
      <c r="AC45" s="133">
        <v>1</v>
      </c>
    </row>
    <row r="46" spans="1:29" ht="13">
      <c r="A46" s="233" t="s">
        <v>140</v>
      </c>
      <c r="B46" s="321">
        <f>B$43*$Z46</f>
        <v>0</v>
      </c>
      <c r="C46" s="181">
        <f>C$43*$AA46</f>
        <v>0</v>
      </c>
      <c r="D46" s="181">
        <f>IFERROR(D$45*$AB46,0)</f>
        <v>0</v>
      </c>
      <c r="E46" s="183">
        <f>E$43*$AC46</f>
        <v>0</v>
      </c>
      <c r="F46" s="321">
        <f>ROUND('Anx 3- 6th cp forecast'!F46,0)</f>
        <v>1336999</v>
      </c>
      <c r="G46" s="181">
        <f xml:space="preserve"> 'Anx 3- 6th cp forecast'!G$46</f>
        <v>10469.450015823466</v>
      </c>
      <c r="H46" s="181">
        <f xml:space="preserve"> 'Anx 3- 6th cp forecast'!H$46</f>
        <v>0</v>
      </c>
      <c r="I46" s="183">
        <f xml:space="preserve"> 'Anx 3- 6th cp forecast'!I$46</f>
        <v>9497034.8382381182</v>
      </c>
      <c r="J46" s="321">
        <f>ROUND('Anx 3- 6th cp forecast'!J46,0)</f>
        <v>1342222</v>
      </c>
      <c r="K46" s="181">
        <f xml:space="preserve"> 'Anx 3- 6th cp forecast'!K$46</f>
        <v>10888.228016456404</v>
      </c>
      <c r="L46" s="181">
        <f xml:space="preserve"> 'Anx 3- 6th cp forecast'!L$46</f>
        <v>0</v>
      </c>
      <c r="M46" s="183">
        <f xml:space="preserve"> 'Anx 3- 6th cp forecast'!M$46</f>
        <v>10006578.534020169</v>
      </c>
      <c r="N46" s="321">
        <f>ROUND('Anx 3- 6th cp forecast'!N46,0)</f>
        <v>1347729</v>
      </c>
      <c r="O46" s="181">
        <f xml:space="preserve"> 'Anx 3- 6th cp forecast'!O$46</f>
        <v>11323.757137114662</v>
      </c>
      <c r="P46" s="181">
        <f xml:space="preserve"> 'Anx 3- 6th cp forecast'!P$46</f>
        <v>0</v>
      </c>
      <c r="Q46" s="183">
        <f xml:space="preserve"> 'Anx 3- 6th cp forecast'!Q$46</f>
        <v>10544488.782118253</v>
      </c>
      <c r="R46" s="321">
        <f>ROUND('Anx 3- 6th cp forecast'!R46,0)</f>
        <v>1353537</v>
      </c>
      <c r="S46" s="181">
        <f xml:space="preserve"> 'Anx 3- 6th cp forecast'!S$46</f>
        <v>11776.707422599249</v>
      </c>
      <c r="T46" s="181">
        <f xml:space="preserve"> 'Anx 3- 6th cp forecast'!T$46</f>
        <v>0</v>
      </c>
      <c r="U46" s="183">
        <f xml:space="preserve"> 'Anx 3- 6th cp forecast'!U$46</f>
        <v>11112344.762683084</v>
      </c>
      <c r="V46" s="321">
        <f>ROUND('Anx 3- 6th cp forecast'!V46,0)</f>
        <v>1359662</v>
      </c>
      <c r="W46" s="181">
        <f xml:space="preserve"> 'Anx 3- 6th cp forecast'!W$46</f>
        <v>12247.775719503219</v>
      </c>
      <c r="X46" s="181">
        <f xml:space="preserve"> 'Anx 3- 6th cp forecast'!X$46</f>
        <v>0</v>
      </c>
      <c r="Y46" s="183">
        <f xml:space="preserve"> 'Anx 3- 6th cp forecast'!Y$46</f>
        <v>11711813.569613952</v>
      </c>
      <c r="Z46" s="133">
        <v>1</v>
      </c>
      <c r="AA46" s="133">
        <v>1</v>
      </c>
      <c r="AB46" s="134"/>
      <c r="AC46" s="133">
        <v>1</v>
      </c>
    </row>
    <row r="47" spans="1:29" ht="13">
      <c r="A47" s="233" t="s">
        <v>141</v>
      </c>
      <c r="B47" s="321">
        <f>B$43*$Z47</f>
        <v>0</v>
      </c>
      <c r="C47" s="181">
        <f>C$43*$AA47</f>
        <v>0</v>
      </c>
      <c r="D47" s="181">
        <f>IFERROR(D$45*$AB47,0)</f>
        <v>0</v>
      </c>
      <c r="E47" s="183">
        <f>E$43*$AC47</f>
        <v>0</v>
      </c>
      <c r="F47" s="321">
        <f>ROUND('Anx 3- 6th cp forecast'!F47,0)</f>
        <v>0</v>
      </c>
      <c r="G47" s="181">
        <f xml:space="preserve"> 'Anx 3- 6th cp forecast'!G$47</f>
        <v>0</v>
      </c>
      <c r="H47" s="181">
        <f xml:space="preserve"> 'Anx 3- 6th cp forecast'!H$47</f>
        <v>0</v>
      </c>
      <c r="I47" s="183">
        <f xml:space="preserve"> 'Anx 3- 6th cp forecast'!I$47</f>
        <v>0</v>
      </c>
      <c r="J47" s="321">
        <f>ROUND('Anx 3- 6th cp forecast'!J47,0)</f>
        <v>0</v>
      </c>
      <c r="K47" s="181">
        <f xml:space="preserve"> 'Anx 3- 6th cp forecast'!K$47</f>
        <v>0</v>
      </c>
      <c r="L47" s="181">
        <f xml:space="preserve"> 'Anx 3- 6th cp forecast'!L$47</f>
        <v>0</v>
      </c>
      <c r="M47" s="183">
        <f xml:space="preserve"> 'Anx 3- 6th cp forecast'!M$47</f>
        <v>0</v>
      </c>
      <c r="N47" s="321">
        <f>ROUND('Anx 3- 6th cp forecast'!N47,0)</f>
        <v>0</v>
      </c>
      <c r="O47" s="181">
        <f xml:space="preserve"> 'Anx 3- 6th cp forecast'!O$47</f>
        <v>0</v>
      </c>
      <c r="P47" s="181">
        <f xml:space="preserve"> 'Anx 3- 6th cp forecast'!P$47</f>
        <v>0</v>
      </c>
      <c r="Q47" s="183">
        <f xml:space="preserve"> 'Anx 3- 6th cp forecast'!Q$47</f>
        <v>0</v>
      </c>
      <c r="R47" s="321">
        <f>ROUND('Anx 3- 6th cp forecast'!R47,0)</f>
        <v>0</v>
      </c>
      <c r="S47" s="181">
        <f xml:space="preserve"> 'Anx 3- 6th cp forecast'!S$47</f>
        <v>0</v>
      </c>
      <c r="T47" s="181">
        <f xml:space="preserve"> 'Anx 3- 6th cp forecast'!T$47</f>
        <v>0</v>
      </c>
      <c r="U47" s="183">
        <f xml:space="preserve"> 'Anx 3- 6th cp forecast'!U$47</f>
        <v>0</v>
      </c>
      <c r="V47" s="321">
        <f>ROUND('Anx 3- 6th cp forecast'!V47,0)</f>
        <v>0</v>
      </c>
      <c r="W47" s="181">
        <f xml:space="preserve"> 'Anx 3- 6th cp forecast'!W$47</f>
        <v>0</v>
      </c>
      <c r="X47" s="181">
        <f xml:space="preserve"> 'Anx 3- 6th cp forecast'!X$47</f>
        <v>0</v>
      </c>
      <c r="Y47" s="183">
        <f xml:space="preserve"> 'Anx 3- 6th cp forecast'!Y$47</f>
        <v>0</v>
      </c>
      <c r="Z47" s="133">
        <v>0</v>
      </c>
      <c r="AA47" s="133">
        <v>0</v>
      </c>
      <c r="AB47" s="134"/>
      <c r="AC47" s="133">
        <v>0</v>
      </c>
    </row>
    <row r="48" spans="1:29" s="132" customFormat="1" ht="13">
      <c r="A48" s="234" t="s">
        <v>142</v>
      </c>
      <c r="B48" s="320">
        <f>B$42*$Z48</f>
        <v>0</v>
      </c>
      <c r="C48" s="159">
        <f>C$42*$AA48</f>
        <v>0</v>
      </c>
      <c r="D48" s="159">
        <f t="shared" ref="D48" si="17">IFERROR(D$42*$AB48,0)</f>
        <v>0</v>
      </c>
      <c r="E48" s="162">
        <f>E$42*$AC48</f>
        <v>0</v>
      </c>
      <c r="F48" s="320">
        <f>SUM(F49)</f>
        <v>333</v>
      </c>
      <c r="G48" s="159">
        <f xml:space="preserve"> 'Anx 3- 6th cp forecast'!G$48</f>
        <v>3.4607217789759677</v>
      </c>
      <c r="H48" s="159">
        <f xml:space="preserve"> 'Anx 3- 6th cp forecast'!H$48</f>
        <v>0</v>
      </c>
      <c r="I48" s="162">
        <f xml:space="preserve"> 'Anx 3- 6th cp forecast'!I$48</f>
        <v>3645.0244149742948</v>
      </c>
      <c r="J48" s="320">
        <f>SUM(J49)</f>
        <v>334</v>
      </c>
      <c r="K48" s="159">
        <f xml:space="preserve"> 'Anx 3- 6th cp forecast'!K$48</f>
        <v>3.5991506501350061</v>
      </c>
      <c r="L48" s="159">
        <f xml:space="preserve"> 'Anx 3- 6th cp forecast'!L$48</f>
        <v>0</v>
      </c>
      <c r="M48" s="162">
        <f xml:space="preserve"> 'Anx 3- 6th cp forecast'!M$48</f>
        <v>3840.5906357218196</v>
      </c>
      <c r="N48" s="320">
        <f>SUM(N49)</f>
        <v>336</v>
      </c>
      <c r="O48" s="159">
        <f xml:space="preserve"> 'Anx 3- 6th cp forecast'!O$48</f>
        <v>3.7431166761404064</v>
      </c>
      <c r="P48" s="159">
        <f xml:space="preserve"> 'Anx 3- 6th cp forecast'!P$48</f>
        <v>0</v>
      </c>
      <c r="Q48" s="162">
        <f xml:space="preserve"> 'Anx 3- 6th cp forecast'!Q$48</f>
        <v>4047.0441257614689</v>
      </c>
      <c r="R48" s="320">
        <f>SUM(R49)</f>
        <v>337</v>
      </c>
      <c r="S48" s="159">
        <f xml:space="preserve"> 'Anx 3- 6th cp forecast'!S$48</f>
        <v>3.8928413431860234</v>
      </c>
      <c r="T48" s="159">
        <f xml:space="preserve"> 'Anx 3- 6th cp forecast'!T$48</f>
        <v>0</v>
      </c>
      <c r="U48" s="162">
        <f xml:space="preserve"> 'Anx 3- 6th cp forecast'!U$48</f>
        <v>4264.9909848183715</v>
      </c>
      <c r="V48" s="320">
        <f>SUM(V49)</f>
        <v>339</v>
      </c>
      <c r="W48" s="159">
        <f xml:space="preserve"> 'Anx 3- 6th cp forecast'!W$48</f>
        <v>4.048554996913464</v>
      </c>
      <c r="X48" s="159">
        <f xml:space="preserve"> 'Anx 3- 6th cp forecast'!X$48</f>
        <v>0</v>
      </c>
      <c r="Y48" s="162">
        <f xml:space="preserve"> 'Anx 3- 6th cp forecast'!Y$48</f>
        <v>4495.0710544924023</v>
      </c>
      <c r="Z48" s="134">
        <v>2.4892398717108003E-4</v>
      </c>
      <c r="AA48" s="134">
        <v>3.3044507546029449E-4</v>
      </c>
      <c r="AB48" s="133"/>
      <c r="AC48" s="134">
        <v>3.8365932413982117E-4</v>
      </c>
    </row>
    <row r="49" spans="1:29" ht="13">
      <c r="A49" s="230" t="s">
        <v>143</v>
      </c>
      <c r="B49" s="321">
        <f>B$48*$Z49</f>
        <v>0</v>
      </c>
      <c r="C49" s="181">
        <f>C$48*$AA49</f>
        <v>0</v>
      </c>
      <c r="D49" s="181">
        <f>IFERROR(D$48*$AB49,0)</f>
        <v>0</v>
      </c>
      <c r="E49" s="183">
        <f>E$48*$AC49</f>
        <v>0</v>
      </c>
      <c r="F49" s="321">
        <f>ROUND('Anx 3- 6th cp forecast'!F49,0)</f>
        <v>333</v>
      </c>
      <c r="G49" s="181">
        <f xml:space="preserve"> 'Anx 3- 6th cp forecast'!G$49</f>
        <v>3.4607217789759677</v>
      </c>
      <c r="H49" s="181">
        <f xml:space="preserve"> 'Anx 3- 6th cp forecast'!H$49</f>
        <v>0</v>
      </c>
      <c r="I49" s="183">
        <f xml:space="preserve"> 'Anx 3- 6th cp forecast'!I$49</f>
        <v>3645.0244149742948</v>
      </c>
      <c r="J49" s="321">
        <f>ROUND('Anx 3- 6th cp forecast'!J49,0)</f>
        <v>334</v>
      </c>
      <c r="K49" s="181">
        <f xml:space="preserve"> 'Anx 3- 6th cp forecast'!K$49</f>
        <v>3.5991506501350061</v>
      </c>
      <c r="L49" s="181">
        <f xml:space="preserve"> 'Anx 3- 6th cp forecast'!L$49</f>
        <v>0</v>
      </c>
      <c r="M49" s="183">
        <f xml:space="preserve"> 'Anx 3- 6th cp forecast'!M$49</f>
        <v>3840.5906357218196</v>
      </c>
      <c r="N49" s="321">
        <f>ROUND('Anx 3- 6th cp forecast'!N49,0)</f>
        <v>336</v>
      </c>
      <c r="O49" s="181">
        <f xml:space="preserve"> 'Anx 3- 6th cp forecast'!O$49</f>
        <v>3.7431166761404064</v>
      </c>
      <c r="P49" s="181">
        <f xml:space="preserve"> 'Anx 3- 6th cp forecast'!P$49</f>
        <v>0</v>
      </c>
      <c r="Q49" s="183">
        <f xml:space="preserve"> 'Anx 3- 6th cp forecast'!Q$49</f>
        <v>4047.0441257614689</v>
      </c>
      <c r="R49" s="321">
        <f>ROUND('Anx 3- 6th cp forecast'!R49,0)</f>
        <v>337</v>
      </c>
      <c r="S49" s="181">
        <f xml:space="preserve"> 'Anx 3- 6th cp forecast'!S$49</f>
        <v>3.8928413431860234</v>
      </c>
      <c r="T49" s="181">
        <f xml:space="preserve"> 'Anx 3- 6th cp forecast'!T$49</f>
        <v>0</v>
      </c>
      <c r="U49" s="183">
        <f xml:space="preserve"> 'Anx 3- 6th cp forecast'!U$49</f>
        <v>4264.9909848183715</v>
      </c>
      <c r="V49" s="321">
        <f>ROUND('Anx 3- 6th cp forecast'!V49,0)</f>
        <v>339</v>
      </c>
      <c r="W49" s="181">
        <f xml:space="preserve"> 'Anx 3- 6th cp forecast'!W$49</f>
        <v>4.048554996913464</v>
      </c>
      <c r="X49" s="181">
        <f xml:space="preserve"> 'Anx 3- 6th cp forecast'!X$49</f>
        <v>0</v>
      </c>
      <c r="Y49" s="183">
        <f xml:space="preserve"> 'Anx 3- 6th cp forecast'!Y$49</f>
        <v>4495.0710544924023</v>
      </c>
      <c r="Z49" s="133">
        <v>1</v>
      </c>
      <c r="AA49" s="133">
        <v>1</v>
      </c>
      <c r="AB49" s="134"/>
      <c r="AC49" s="133">
        <v>1</v>
      </c>
    </row>
    <row r="50" spans="1:29" s="131" customFormat="1" ht="13">
      <c r="A50" s="231" t="s">
        <v>45</v>
      </c>
      <c r="B50" s="322"/>
      <c r="C50" s="163"/>
      <c r="D50" s="163"/>
      <c r="E50" s="164"/>
      <c r="F50" s="340">
        <f>SUM(F51,F55)</f>
        <v>101996</v>
      </c>
      <c r="G50" s="160">
        <f xml:space="preserve"> 'Anx 3- 6th cp forecast'!G$50</f>
        <v>430.39555163863065</v>
      </c>
      <c r="H50" s="160">
        <f xml:space="preserve"> 'Anx 3- 6th cp forecast'!H$50</f>
        <v>248.48371675468942</v>
      </c>
      <c r="I50" s="161">
        <f xml:space="preserve"> 'Anx 3- 6th cp forecast'!I$50</f>
        <v>0</v>
      </c>
      <c r="J50" s="340">
        <f>SUM(J51,J55)</f>
        <v>104710</v>
      </c>
      <c r="K50" s="160">
        <f xml:space="preserve"> 'Anx 3- 6th cp forecast'!K$50</f>
        <v>441.4133669455976</v>
      </c>
      <c r="L50" s="160">
        <f xml:space="preserve"> 'Anx 3- 6th cp forecast'!L$50</f>
        <v>256.34670862469966</v>
      </c>
      <c r="M50" s="161">
        <f xml:space="preserve"> 'Anx 3- 6th cp forecast'!M$50</f>
        <v>0</v>
      </c>
      <c r="N50" s="340">
        <f>SUM(N51,N55)</f>
        <v>107509</v>
      </c>
      <c r="O50" s="160">
        <f xml:space="preserve"> 'Anx 3- 6th cp forecast'!O$50</f>
        <v>452.75158315226651</v>
      </c>
      <c r="P50" s="160">
        <f xml:space="preserve"> 'Anx 3- 6th cp forecast'!P$50</f>
        <v>264.59534680509501</v>
      </c>
      <c r="Q50" s="161">
        <f xml:space="preserve"> 'Anx 3- 6th cp forecast'!Q$50</f>
        <v>0</v>
      </c>
      <c r="R50" s="340">
        <f>SUM(R51,R55)</f>
        <v>110395</v>
      </c>
      <c r="S50" s="160">
        <f xml:space="preserve"> 'Anx 3- 6th cp forecast'!S$50</f>
        <v>464.42100841747646</v>
      </c>
      <c r="T50" s="160">
        <f xml:space="preserve"> 'Anx 3- 6th cp forecast'!T$50</f>
        <v>273.25298698360871</v>
      </c>
      <c r="U50" s="161">
        <f xml:space="preserve"> 'Anx 3- 6th cp forecast'!U$50</f>
        <v>0</v>
      </c>
      <c r="V50" s="340">
        <f>SUM(V51,V55)</f>
        <v>113371</v>
      </c>
      <c r="W50" s="160">
        <f xml:space="preserve"> 'Anx 3- 6th cp forecast'!W$50</f>
        <v>476.43286862668157</v>
      </c>
      <c r="X50" s="160">
        <f xml:space="preserve"> 'Anx 3- 6th cp forecast'!X$50</f>
        <v>282.3446745662913</v>
      </c>
      <c r="Y50" s="161">
        <f xml:space="preserve"> 'Anx 3- 6th cp forecast'!Y$50</f>
        <v>0</v>
      </c>
      <c r="Z50" s="134"/>
      <c r="AA50" s="134"/>
      <c r="AB50" s="134"/>
      <c r="AC50" s="134"/>
    </row>
    <row r="51" spans="1:29" s="132" customFormat="1" ht="13">
      <c r="A51" s="234" t="s">
        <v>148</v>
      </c>
      <c r="B51" s="320">
        <f>B$50*$Z51</f>
        <v>0</v>
      </c>
      <c r="C51" s="159">
        <f>C$50*$AA51</f>
        <v>0</v>
      </c>
      <c r="D51" s="159">
        <f>D$50*$AB51</f>
        <v>0</v>
      </c>
      <c r="E51" s="162">
        <f>E$50*$AC51</f>
        <v>0</v>
      </c>
      <c r="F51" s="320">
        <f>SUM(F52:F54)</f>
        <v>59985</v>
      </c>
      <c r="G51" s="159">
        <f xml:space="preserve"> 'Anx 3- 6th cp forecast'!G$51</f>
        <v>153.51445123565171</v>
      </c>
      <c r="H51" s="159">
        <f xml:space="preserve"> 'Anx 3- 6th cp forecast'!H$51</f>
        <v>248.48371675468942</v>
      </c>
      <c r="I51" s="162">
        <f xml:space="preserve"> 'Anx 3- 6th cp forecast'!I$51</f>
        <v>0</v>
      </c>
      <c r="J51" s="320">
        <f>SUM(J52:J54)</f>
        <v>61582</v>
      </c>
      <c r="K51" s="159">
        <f xml:space="preserve"> 'Anx 3- 6th cp forecast'!K$51</f>
        <v>157.44431032509908</v>
      </c>
      <c r="L51" s="159">
        <f xml:space="preserve"> 'Anx 3- 6th cp forecast'!L$51</f>
        <v>256.34670862469966</v>
      </c>
      <c r="M51" s="162">
        <f xml:space="preserve"> 'Anx 3- 6th cp forecast'!M$51</f>
        <v>0</v>
      </c>
      <c r="N51" s="320">
        <f>SUM(N52:N54)</f>
        <v>63228</v>
      </c>
      <c r="O51" s="159">
        <f xml:space="preserve"> 'Anx 3- 6th cp forecast'!O$51</f>
        <v>161.48845072648356</v>
      </c>
      <c r="P51" s="159">
        <f xml:space="preserve"> 'Anx 3- 6th cp forecast'!P$51</f>
        <v>264.59534680509501</v>
      </c>
      <c r="Q51" s="162">
        <f xml:space="preserve"> 'Anx 3- 6th cp forecast'!Q$51</f>
        <v>0</v>
      </c>
      <c r="R51" s="320">
        <f>SUM(R52:R54)</f>
        <v>64925</v>
      </c>
      <c r="S51" s="159">
        <f xml:space="preserve"> 'Anx 3- 6th cp forecast'!S$51</f>
        <v>165.65072751815515</v>
      </c>
      <c r="T51" s="159">
        <f xml:space="preserve"> 'Anx 3- 6th cp forecast'!T$51</f>
        <v>273.25298698360871</v>
      </c>
      <c r="U51" s="162">
        <f xml:space="preserve"> 'Anx 3- 6th cp forecast'!U$51</f>
        <v>0</v>
      </c>
      <c r="V51" s="320">
        <f>SUM(V52:V54)</f>
        <v>66676</v>
      </c>
      <c r="W51" s="159">
        <f xml:space="preserve"> 'Anx 3- 6th cp forecast'!W$51</f>
        <v>169.93514477413026</v>
      </c>
      <c r="X51" s="159">
        <f xml:space="preserve"> 'Anx 3- 6th cp forecast'!X$51</f>
        <v>282.3446745662913</v>
      </c>
      <c r="Y51" s="162">
        <f xml:space="preserve"> 'Anx 3- 6th cp forecast'!Y$51</f>
        <v>0</v>
      </c>
      <c r="Z51" s="134">
        <v>0.58811658322660765</v>
      </c>
      <c r="AA51" s="134">
        <v>0.35668224416163513</v>
      </c>
      <c r="AB51" s="134">
        <v>1</v>
      </c>
      <c r="AC51" s="134">
        <v>0</v>
      </c>
    </row>
    <row r="52" spans="1:29">
      <c r="A52" s="230" t="s">
        <v>149</v>
      </c>
      <c r="B52" s="321">
        <f>B$51*$Z52</f>
        <v>0</v>
      </c>
      <c r="C52" s="181">
        <f>C$51*$AA52</f>
        <v>0</v>
      </c>
      <c r="D52" s="181">
        <f>D$51*$AB52</f>
        <v>0</v>
      </c>
      <c r="E52" s="183">
        <f>IFERROR(E$51*$AC52,0)</f>
        <v>0</v>
      </c>
      <c r="F52" s="321">
        <f>ROUND('Anx 3- 6th cp forecast'!F52,0)</f>
        <v>44571</v>
      </c>
      <c r="G52" s="181">
        <f xml:space="preserve"> 'Anx 3- 6th cp forecast'!G$52</f>
        <v>94.825515258532462</v>
      </c>
      <c r="H52" s="181">
        <f xml:space="preserve"> 'Anx 3- 6th cp forecast'!H$52</f>
        <v>164.13574855041739</v>
      </c>
      <c r="I52" s="183">
        <f xml:space="preserve"> 'Anx 3- 6th cp forecast'!I$52</f>
        <v>0</v>
      </c>
      <c r="J52" s="321">
        <f>ROUND('Anx 3- 6th cp forecast'!J52,0)</f>
        <v>45757</v>
      </c>
      <c r="K52" s="181">
        <f xml:space="preserve"> 'Anx 3- 6th cp forecast'!K$52</f>
        <v>97.252979969839927</v>
      </c>
      <c r="L52" s="181">
        <f xml:space="preserve"> 'Anx 3- 6th cp forecast'!L$52</f>
        <v>169.32964243322698</v>
      </c>
      <c r="M52" s="183">
        <f xml:space="preserve"> 'Anx 3- 6th cp forecast'!M$52</f>
        <v>0</v>
      </c>
      <c r="N52" s="321">
        <f>ROUND('Anx 3- 6th cp forecast'!N52,0)</f>
        <v>46981</v>
      </c>
      <c r="O52" s="181">
        <f xml:space="preserve"> 'Anx 3- 6th cp forecast'!O$52</f>
        <v>99.751035978589627</v>
      </c>
      <c r="P52" s="181">
        <f xml:space="preserve"> 'Anx 3- 6th cp forecast'!P$52</f>
        <v>174.77827472166521</v>
      </c>
      <c r="Q52" s="183">
        <f xml:space="preserve"> 'Anx 3- 6th cp forecast'!Q$52</f>
        <v>0</v>
      </c>
      <c r="R52" s="321">
        <f>ROUND('Anx 3- 6th cp forecast'!R52,0)-1</f>
        <v>48241</v>
      </c>
      <c r="S52" s="181">
        <f xml:space="preserve"> 'Anx 3- 6th cp forecast'!S$52</f>
        <v>102.32206455760608</v>
      </c>
      <c r="T52" s="181">
        <f xml:space="preserve"> 'Anx 3- 6th cp forecast'!T$52</f>
        <v>180.49707299923364</v>
      </c>
      <c r="U52" s="183">
        <f xml:space="preserve"> 'Anx 3- 6th cp forecast'!U$52</f>
        <v>0</v>
      </c>
      <c r="V52" s="321">
        <f>ROUND('Anx 3- 6th cp forecast'!V52,0)</f>
        <v>49543</v>
      </c>
      <c r="W52" s="181">
        <f xml:space="preserve"> 'Anx 3- 6th cp forecast'!W$52</f>
        <v>104.96853901398636</v>
      </c>
      <c r="X52" s="181">
        <f xml:space="preserve"> 'Anx 3- 6th cp forecast'!X$52</f>
        <v>186.50258099170847</v>
      </c>
      <c r="Y52" s="183">
        <f xml:space="preserve"> 'Anx 3- 6th cp forecast'!Y$52</f>
        <v>0</v>
      </c>
      <c r="Z52" s="133">
        <v>0.74303814174475391</v>
      </c>
      <c r="AA52" s="133">
        <v>0.61769764667282667</v>
      </c>
      <c r="AB52" s="133">
        <v>0.66054931362950076</v>
      </c>
    </row>
    <row r="53" spans="1:29">
      <c r="A53" s="230" t="s">
        <v>150</v>
      </c>
      <c r="B53" s="321">
        <f>B$51*$Z53</f>
        <v>0</v>
      </c>
      <c r="C53" s="181">
        <f>C$51*$AA53</f>
        <v>0</v>
      </c>
      <c r="D53" s="181">
        <f>D$51*$AB53</f>
        <v>0</v>
      </c>
      <c r="E53" s="183">
        <f t="shared" ref="E53:E54" si="18">IFERROR(E$51*$AC53,0)</f>
        <v>0</v>
      </c>
      <c r="F53" s="321">
        <f>ROUND('Anx 3- 6th cp forecast'!F53,0)</f>
        <v>8129</v>
      </c>
      <c r="G53" s="181">
        <f xml:space="preserve"> 'Anx 3- 6th cp forecast'!G$53</f>
        <v>30.858460012054859</v>
      </c>
      <c r="H53" s="181">
        <f xml:space="preserve"> 'Anx 3- 6th cp forecast'!H$53</f>
        <v>41.106715291004676</v>
      </c>
      <c r="I53" s="183">
        <f xml:space="preserve"> 'Anx 3- 6th cp forecast'!I$53</f>
        <v>0</v>
      </c>
      <c r="J53" s="321">
        <f>ROUND('Anx 3- 6th cp forecast'!J53,0)</f>
        <v>8346</v>
      </c>
      <c r="K53" s="181">
        <f xml:space="preserve"> 'Anx 3- 6th cp forecast'!K$53</f>
        <v>31.648414303579948</v>
      </c>
      <c r="L53" s="181">
        <f xml:space="preserve"> 'Anx 3- 6th cp forecast'!L$53</f>
        <v>42.407491745725409</v>
      </c>
      <c r="M53" s="183">
        <f xml:space="preserve"> 'Anx 3- 6th cp forecast'!M$53</f>
        <v>0</v>
      </c>
      <c r="N53" s="321">
        <f>ROUND('Anx 3- 6th cp forecast'!N53,0)</f>
        <v>8569</v>
      </c>
      <c r="O53" s="181">
        <f xml:space="preserve"> 'Anx 3- 6th cp forecast'!O$53</f>
        <v>32.461340668848912</v>
      </c>
      <c r="P53" s="181">
        <f xml:space="preserve"> 'Anx 3- 6th cp forecast'!P$53</f>
        <v>43.77206575342494</v>
      </c>
      <c r="Q53" s="183">
        <f xml:space="preserve"> 'Anx 3- 6th cp forecast'!Q$53</f>
        <v>0</v>
      </c>
      <c r="R53" s="321">
        <f>ROUND('Anx 3- 6th cp forecast'!R53,0)</f>
        <v>8799</v>
      </c>
      <c r="S53" s="181">
        <f xml:space="preserve"> 'Anx 3- 6th cp forecast'!S$53</f>
        <v>33.298014030223463</v>
      </c>
      <c r="T53" s="181">
        <f xml:space="preserve"> 'Anx 3- 6th cp forecast'!T$53</f>
        <v>45.204301050603263</v>
      </c>
      <c r="U53" s="183">
        <f xml:space="preserve"> 'Anx 3- 6th cp forecast'!U$53</f>
        <v>0</v>
      </c>
      <c r="V53" s="321">
        <f>ROUND('Anx 3- 6th cp forecast'!V53,0)</f>
        <v>9036</v>
      </c>
      <c r="W53" s="181">
        <f xml:space="preserve"> 'Anx 3- 6th cp forecast'!W$53</f>
        <v>34.159239260189054</v>
      </c>
      <c r="X53" s="181">
        <f xml:space="preserve"> 'Anx 3- 6th cp forecast'!X$53</f>
        <v>46.708340904228976</v>
      </c>
      <c r="Y53" s="183">
        <f xml:space="preserve"> 'Anx 3- 6th cp forecast'!Y$53</f>
        <v>0</v>
      </c>
      <c r="Z53" s="133">
        <v>0.13551977475693985</v>
      </c>
      <c r="AA53" s="133">
        <v>0.20101338840527599</v>
      </c>
      <c r="AB53" s="133">
        <v>0.16543021743185876</v>
      </c>
    </row>
    <row r="54" spans="1:29">
      <c r="A54" s="230" t="s">
        <v>151</v>
      </c>
      <c r="B54" s="321">
        <f>B$51*$Z54</f>
        <v>0</v>
      </c>
      <c r="C54" s="181">
        <f>C$51*$AA54</f>
        <v>0</v>
      </c>
      <c r="D54" s="181">
        <f>D$51*$AB54</f>
        <v>0</v>
      </c>
      <c r="E54" s="183">
        <f t="shared" si="18"/>
        <v>0</v>
      </c>
      <c r="F54" s="321">
        <f>ROUND('Anx 3- 6th cp forecast'!F54,0)</f>
        <v>7285</v>
      </c>
      <c r="G54" s="181">
        <f xml:space="preserve"> 'Anx 3- 6th cp forecast'!G$54</f>
        <v>27.830475965064405</v>
      </c>
      <c r="H54" s="181">
        <f xml:space="preserve"> 'Anx 3- 6th cp forecast'!H$54</f>
        <v>43.241252913267381</v>
      </c>
      <c r="I54" s="183">
        <f xml:space="preserve"> 'Anx 3- 6th cp forecast'!I$54</f>
        <v>0</v>
      </c>
      <c r="J54" s="321">
        <f>ROUND('Anx 3- 6th cp forecast'!J54,0)</f>
        <v>7479</v>
      </c>
      <c r="K54" s="181">
        <f xml:space="preserve"> 'Anx 3- 6th cp forecast'!K$54</f>
        <v>28.542916051679232</v>
      </c>
      <c r="L54" s="181">
        <f xml:space="preserve"> 'Anx 3- 6th cp forecast'!L$54</f>
        <v>44.609574445747285</v>
      </c>
      <c r="M54" s="183">
        <f xml:space="preserve"> 'Anx 3- 6th cp forecast'!M$54</f>
        <v>0</v>
      </c>
      <c r="N54" s="321">
        <f>ROUND('Anx 3- 6th cp forecast'!N54,0)</f>
        <v>7678</v>
      </c>
      <c r="O54" s="181">
        <f xml:space="preserve"> 'Anx 3- 6th cp forecast'!O$54</f>
        <v>29.276074079045053</v>
      </c>
      <c r="P54" s="181">
        <f xml:space="preserve"> 'Anx 3- 6th cp forecast'!P$54</f>
        <v>46.045006330004853</v>
      </c>
      <c r="Q54" s="183">
        <f xml:space="preserve"> 'Anx 3- 6th cp forecast'!Q$54</f>
        <v>0</v>
      </c>
      <c r="R54" s="321">
        <f>ROUND('Anx 3- 6th cp forecast'!R54,0)</f>
        <v>7885</v>
      </c>
      <c r="S54" s="181">
        <f xml:space="preserve"> 'Anx 3- 6th cp forecast'!S$54</f>
        <v>30.030648930325629</v>
      </c>
      <c r="T54" s="181">
        <f xml:space="preserve"> 'Anx 3- 6th cp forecast'!T$54</f>
        <v>47.551612933771828</v>
      </c>
      <c r="U54" s="183">
        <f xml:space="preserve"> 'Anx 3- 6th cp forecast'!U$54</f>
        <v>0</v>
      </c>
      <c r="V54" s="321">
        <f>ROUND('Anx 3- 6th cp forecast'!V54,0)</f>
        <v>8097</v>
      </c>
      <c r="W54" s="181">
        <f xml:space="preserve"> 'Anx 3- 6th cp forecast'!W$54</f>
        <v>30.807366499954874</v>
      </c>
      <c r="X54" s="181">
        <f xml:space="preserve"> 'Anx 3- 6th cp forecast'!X$54</f>
        <v>49.133752670353864</v>
      </c>
      <c r="Y54" s="183">
        <f xml:space="preserve"> 'Anx 3- 6th cp forecast'!Y$54</f>
        <v>0</v>
      </c>
      <c r="Z54" s="133">
        <v>0.12144208349830628</v>
      </c>
      <c r="AA54" s="133">
        <v>0.1812889649218975</v>
      </c>
      <c r="AB54" s="133">
        <v>0.17402046893864054</v>
      </c>
    </row>
    <row r="55" spans="1:29" s="132" customFormat="1" ht="13">
      <c r="A55" s="234" t="s">
        <v>152</v>
      </c>
      <c r="B55" s="320">
        <f>B$50*$Z55</f>
        <v>0</v>
      </c>
      <c r="C55" s="159">
        <f>C$50*$AA55</f>
        <v>0</v>
      </c>
      <c r="D55" s="159">
        <f>D$50*$AB55</f>
        <v>0</v>
      </c>
      <c r="E55" s="162">
        <f>E$50*$AC55</f>
        <v>0</v>
      </c>
      <c r="F55" s="320">
        <f>SUM(F56:F58)</f>
        <v>42011</v>
      </c>
      <c r="G55" s="159">
        <f xml:space="preserve"> 'Anx 3- 6th cp forecast'!G$55</f>
        <v>276.88110040297897</v>
      </c>
      <c r="H55" s="159">
        <f xml:space="preserve"> 'Anx 3- 6th cp forecast'!H$55</f>
        <v>0</v>
      </c>
      <c r="I55" s="162">
        <f xml:space="preserve"> 'Anx 3- 6th cp forecast'!I$55</f>
        <v>0</v>
      </c>
      <c r="J55" s="320">
        <f>SUM(J56:J58)</f>
        <v>43128</v>
      </c>
      <c r="K55" s="159">
        <f xml:space="preserve"> 'Anx 3- 6th cp forecast'!K$55</f>
        <v>283.96905662049852</v>
      </c>
      <c r="L55" s="159">
        <f xml:space="preserve"> 'Anx 3- 6th cp forecast'!L$55</f>
        <v>0</v>
      </c>
      <c r="M55" s="162">
        <f xml:space="preserve"> 'Anx 3- 6th cp forecast'!M$55</f>
        <v>0</v>
      </c>
      <c r="N55" s="320">
        <f>SUM(N56:N58)</f>
        <v>44281</v>
      </c>
      <c r="O55" s="159">
        <f xml:space="preserve"> 'Anx 3- 6th cp forecast'!O$55</f>
        <v>291.26313242578294</v>
      </c>
      <c r="P55" s="159">
        <f xml:space="preserve"> 'Anx 3- 6th cp forecast'!P$55</f>
        <v>0</v>
      </c>
      <c r="Q55" s="162">
        <f xml:space="preserve"> 'Anx 3- 6th cp forecast'!Q$55</f>
        <v>0</v>
      </c>
      <c r="R55" s="320">
        <f>SUM(R56:R58)</f>
        <v>45470</v>
      </c>
      <c r="S55" s="159">
        <f xml:space="preserve"> 'Anx 3- 6th cp forecast'!S$55</f>
        <v>298.77028089932134</v>
      </c>
      <c r="T55" s="159">
        <f xml:space="preserve"> 'Anx 3- 6th cp forecast'!T$55</f>
        <v>0</v>
      </c>
      <c r="U55" s="162">
        <f xml:space="preserve"> 'Anx 3- 6th cp forecast'!U$55</f>
        <v>0</v>
      </c>
      <c r="V55" s="320">
        <f>SUM(V56:V58)</f>
        <v>46695</v>
      </c>
      <c r="W55" s="159">
        <f xml:space="preserve"> 'Anx 3- 6th cp forecast'!W$55</f>
        <v>306.4977238525513</v>
      </c>
      <c r="X55" s="159">
        <f xml:space="preserve"> 'Anx 3- 6th cp forecast'!X$55</f>
        <v>0</v>
      </c>
      <c r="Y55" s="162">
        <f xml:space="preserve"> 'Anx 3- 6th cp forecast'!Y$55</f>
        <v>0</v>
      </c>
      <c r="Z55" s="134">
        <v>0.4118834167733923</v>
      </c>
      <c r="AA55" s="134">
        <v>0.64331775583836492</v>
      </c>
      <c r="AB55" s="134">
        <v>0</v>
      </c>
      <c r="AC55" s="134">
        <v>1</v>
      </c>
    </row>
    <row r="56" spans="1:29">
      <c r="A56" s="230" t="s">
        <v>149</v>
      </c>
      <c r="B56" s="321">
        <f>B$55*$Z56</f>
        <v>0</v>
      </c>
      <c r="C56" s="181">
        <f>C$55*$AA56</f>
        <v>0</v>
      </c>
      <c r="D56" s="181">
        <f>IFERROR(D$55*$AB56,0)</f>
        <v>0</v>
      </c>
      <c r="E56" s="183">
        <f>E$55*$AC56</f>
        <v>0</v>
      </c>
      <c r="F56" s="321">
        <f>ROUND('Anx 3- 6th cp forecast'!F56,0)</f>
        <v>36053</v>
      </c>
      <c r="G56" s="181">
        <f xml:space="preserve"> 'Anx 3- 6th cp forecast'!G$56</f>
        <v>243.20440648893845</v>
      </c>
      <c r="H56" s="181">
        <f xml:space="preserve"> 'Anx 3- 6th cp forecast'!H$56</f>
        <v>0</v>
      </c>
      <c r="I56" s="183">
        <f xml:space="preserve"> 'Anx 3- 6th cp forecast'!I$56</f>
        <v>0</v>
      </c>
      <c r="J56" s="321">
        <f>ROUND('Anx 3- 6th cp forecast'!J56,0)</f>
        <v>37012</v>
      </c>
      <c r="K56" s="181">
        <f xml:space="preserve"> 'Anx 3- 6th cp forecast'!K$56</f>
        <v>249.43026366226135</v>
      </c>
      <c r="L56" s="181">
        <f xml:space="preserve"> 'Anx 3- 6th cp forecast'!L$56</f>
        <v>0</v>
      </c>
      <c r="M56" s="183">
        <f xml:space="preserve"> 'Anx 3- 6th cp forecast'!M$56</f>
        <v>0</v>
      </c>
      <c r="N56" s="321">
        <f>ROUND('Anx 3- 6th cp forecast'!N56,0)</f>
        <v>38002</v>
      </c>
      <c r="O56" s="181">
        <f xml:space="preserve"> 'Anx 3- 6th cp forecast'!O$56</f>
        <v>255.83717036166291</v>
      </c>
      <c r="P56" s="181">
        <f xml:space="preserve"> 'Anx 3- 6th cp forecast'!P$56</f>
        <v>0</v>
      </c>
      <c r="Q56" s="183">
        <f xml:space="preserve"> 'Anx 3- 6th cp forecast'!Q$56</f>
        <v>0</v>
      </c>
      <c r="R56" s="321">
        <f>ROUND('Anx 3- 6th cp forecast'!R56,0)</f>
        <v>39022</v>
      </c>
      <c r="S56" s="181">
        <f xml:space="preserve"> 'Anx 3- 6th cp forecast'!S$56</f>
        <v>262.43123397335029</v>
      </c>
      <c r="T56" s="181">
        <f xml:space="preserve"> 'Anx 3- 6th cp forecast'!T$56</f>
        <v>0</v>
      </c>
      <c r="U56" s="183">
        <f xml:space="preserve"> 'Anx 3- 6th cp forecast'!U$56</f>
        <v>0</v>
      </c>
      <c r="V56" s="321">
        <f>ROUND('Anx 3- 6th cp forecast'!V56,0)</f>
        <v>40074</v>
      </c>
      <c r="W56" s="181">
        <f xml:space="preserve"> 'Anx 3- 6th cp forecast'!W$56</f>
        <v>269.21879792907777</v>
      </c>
      <c r="X56" s="181">
        <f xml:space="preserve"> 'Anx 3- 6th cp forecast'!X$56</f>
        <v>0</v>
      </c>
      <c r="Y56" s="183">
        <f xml:space="preserve"> 'Anx 3- 6th cp forecast'!Y$56</f>
        <v>0</v>
      </c>
      <c r="Z56" s="133">
        <v>0.85819278243663433</v>
      </c>
      <c r="AA56" s="133">
        <v>0.87837127971166429</v>
      </c>
      <c r="AC56" s="133">
        <v>0.84896371704240581</v>
      </c>
    </row>
    <row r="57" spans="1:29">
      <c r="A57" s="230" t="s">
        <v>150</v>
      </c>
      <c r="B57" s="321">
        <f>B$55*$Z57</f>
        <v>0</v>
      </c>
      <c r="C57" s="181">
        <f>C$55*$AA57</f>
        <v>0</v>
      </c>
      <c r="D57" s="181">
        <f t="shared" ref="D57:D58" si="19">IFERROR(D$55*$AB57,0)</f>
        <v>0</v>
      </c>
      <c r="E57" s="183">
        <f>E$55*$AC57</f>
        <v>0</v>
      </c>
      <c r="F57" s="321">
        <f>ROUND('Anx 3- 6th cp forecast'!F57,0)</f>
        <v>4175</v>
      </c>
      <c r="G57" s="181">
        <f xml:space="preserve"> 'Anx 3- 6th cp forecast'!G$57</f>
        <v>24.667600730158242</v>
      </c>
      <c r="H57" s="181">
        <f xml:space="preserve"> 'Anx 3- 6th cp forecast'!H$57</f>
        <v>0</v>
      </c>
      <c r="I57" s="183">
        <f xml:space="preserve"> 'Anx 3- 6th cp forecast'!I$57</f>
        <v>0</v>
      </c>
      <c r="J57" s="321">
        <f>ROUND('Anx 3- 6th cp forecast'!J57,0)</f>
        <v>4286</v>
      </c>
      <c r="K57" s="181">
        <f xml:space="preserve"> 'Anx 3- 6th cp forecast'!K$57</f>
        <v>25.299073494865347</v>
      </c>
      <c r="L57" s="181">
        <f xml:space="preserve"> 'Anx 3- 6th cp forecast'!L$57</f>
        <v>0</v>
      </c>
      <c r="M57" s="183">
        <f xml:space="preserve"> 'Anx 3- 6th cp forecast'!M$57</f>
        <v>0</v>
      </c>
      <c r="N57" s="321">
        <f>ROUND('Anx 3- 6th cp forecast'!N57,0)</f>
        <v>4400</v>
      </c>
      <c r="O57" s="181">
        <f xml:space="preserve"> 'Anx 3- 6th cp forecast'!O$57</f>
        <v>25.948909649801141</v>
      </c>
      <c r="P57" s="181">
        <f xml:space="preserve"> 'Anx 3- 6th cp forecast'!P$57</f>
        <v>0</v>
      </c>
      <c r="Q57" s="183">
        <f xml:space="preserve"> 'Anx 3- 6th cp forecast'!Q$57</f>
        <v>0</v>
      </c>
      <c r="R57" s="321">
        <f>ROUND('Anx 3- 6th cp forecast'!R57,0)</f>
        <v>4519</v>
      </c>
      <c r="S57" s="181">
        <f xml:space="preserve"> 'Anx 3- 6th cp forecast'!S$57</f>
        <v>26.617728651523333</v>
      </c>
      <c r="T57" s="181">
        <f xml:space="preserve"> 'Anx 3- 6th cp forecast'!T$57</f>
        <v>0</v>
      </c>
      <c r="U57" s="183">
        <f xml:space="preserve"> 'Anx 3- 6th cp forecast'!U$57</f>
        <v>0</v>
      </c>
      <c r="V57" s="321">
        <f>ROUND('Anx 3- 6th cp forecast'!V57,0)</f>
        <v>4640</v>
      </c>
      <c r="W57" s="181">
        <f xml:space="preserve"> 'Anx 3- 6th cp forecast'!W$57</f>
        <v>27.306173898085568</v>
      </c>
      <c r="X57" s="181">
        <f xml:space="preserve"> 'Anx 3- 6th cp forecast'!X$57</f>
        <v>0</v>
      </c>
      <c r="Y57" s="183">
        <f xml:space="preserve"> 'Anx 3- 6th cp forecast'!Y$57</f>
        <v>0</v>
      </c>
      <c r="Z57" s="133">
        <v>9.9374980369986501E-2</v>
      </c>
      <c r="AA57" s="133">
        <v>8.9090951654903355E-2</v>
      </c>
      <c r="AC57" s="133">
        <v>0.10090676213589546</v>
      </c>
    </row>
    <row r="58" spans="1:29">
      <c r="A58" s="230" t="s">
        <v>151</v>
      </c>
      <c r="B58" s="321">
        <f>B$55*$Z58</f>
        <v>0</v>
      </c>
      <c r="C58" s="181">
        <f>C$55*$AA58</f>
        <v>0</v>
      </c>
      <c r="D58" s="181">
        <f t="shared" si="19"/>
        <v>0</v>
      </c>
      <c r="E58" s="183">
        <f>E$55*$AC58</f>
        <v>0</v>
      </c>
      <c r="F58" s="321">
        <f>ROUND('Anx 3- 6th cp forecast'!F58,0)</f>
        <v>1783</v>
      </c>
      <c r="G58" s="181">
        <f xml:space="preserve"> 'Anx 3- 6th cp forecast'!G$58</f>
        <v>9.0090931838823174</v>
      </c>
      <c r="H58" s="181">
        <f xml:space="preserve"> 'Anx 3- 6th cp forecast'!H$58</f>
        <v>0</v>
      </c>
      <c r="I58" s="183">
        <f xml:space="preserve"> 'Anx 3- 6th cp forecast'!I$58</f>
        <v>0</v>
      </c>
      <c r="J58" s="321">
        <f>ROUND('Anx 3- 6th cp forecast'!J58,0)</f>
        <v>1830</v>
      </c>
      <c r="K58" s="181">
        <f xml:space="preserve"> 'Anx 3- 6th cp forecast'!K$58</f>
        <v>9.239719463371868</v>
      </c>
      <c r="L58" s="181">
        <f xml:space="preserve"> 'Anx 3- 6th cp forecast'!L$58</f>
        <v>0</v>
      </c>
      <c r="M58" s="183">
        <f xml:space="preserve"> 'Anx 3- 6th cp forecast'!M$58</f>
        <v>0</v>
      </c>
      <c r="N58" s="321">
        <f>ROUND('Anx 3- 6th cp forecast'!N58,0)</f>
        <v>1879</v>
      </c>
      <c r="O58" s="181">
        <f xml:space="preserve"> 'Anx 3- 6th cp forecast'!O$58</f>
        <v>9.4770524143189299</v>
      </c>
      <c r="P58" s="181">
        <f xml:space="preserve"> 'Anx 3- 6th cp forecast'!P$58</f>
        <v>0</v>
      </c>
      <c r="Q58" s="183">
        <f xml:space="preserve"> 'Anx 3- 6th cp forecast'!Q$58</f>
        <v>0</v>
      </c>
      <c r="R58" s="321">
        <f>ROUND('Anx 3- 6th cp forecast'!R58,0)</f>
        <v>1929</v>
      </c>
      <c r="S58" s="181">
        <f xml:space="preserve"> 'Anx 3- 6th cp forecast'!S$58</f>
        <v>9.7213182744477482</v>
      </c>
      <c r="T58" s="181">
        <f xml:space="preserve"> 'Anx 3- 6th cp forecast'!T$58</f>
        <v>0</v>
      </c>
      <c r="U58" s="183">
        <f xml:space="preserve"> 'Anx 3- 6th cp forecast'!U$58</f>
        <v>0</v>
      </c>
      <c r="V58" s="321">
        <f>ROUND('Anx 3- 6th cp forecast'!V58,0)</f>
        <v>1981</v>
      </c>
      <c r="W58" s="181">
        <f xml:space="preserve"> 'Anx 3- 6th cp forecast'!W$58</f>
        <v>9.972752025387992</v>
      </c>
      <c r="X58" s="181">
        <f xml:space="preserve"> 'Anx 3- 6th cp forecast'!X$58</f>
        <v>0</v>
      </c>
      <c r="Y58" s="183">
        <f xml:space="preserve"> 'Anx 3- 6th cp forecast'!Y$58</f>
        <v>0</v>
      </c>
      <c r="Z58" s="133">
        <v>4.2432237193379192E-2</v>
      </c>
      <c r="AA58" s="133">
        <v>3.2537768633432475E-2</v>
      </c>
      <c r="AC58" s="133">
        <v>5.9047895469948167E-2</v>
      </c>
    </row>
    <row r="59" spans="1:29" s="131" customFormat="1" ht="13">
      <c r="A59" s="231" t="s">
        <v>10</v>
      </c>
      <c r="B59" s="323"/>
      <c r="C59" s="167"/>
      <c r="D59" s="165"/>
      <c r="E59" s="168"/>
      <c r="F59" s="340">
        <f>SUM(F60:F61)</f>
        <v>34983</v>
      </c>
      <c r="G59" s="160">
        <f xml:space="preserve"> 'Anx 3- 6th cp forecast'!G$59</f>
        <v>77.702507379162611</v>
      </c>
      <c r="H59" s="160">
        <f xml:space="preserve"> 'Anx 3- 6th cp forecast'!H$59</f>
        <v>106.23938070425525</v>
      </c>
      <c r="I59" s="161">
        <f xml:space="preserve"> 'Anx 3- 6th cp forecast'!I$59</f>
        <v>0</v>
      </c>
      <c r="J59" s="340">
        <f>SUM(J60:J61)</f>
        <v>35941</v>
      </c>
      <c r="K59" s="160">
        <f xml:space="preserve"> 'Anx 3- 6th cp forecast'!K$59</f>
        <v>81.638226200672136</v>
      </c>
      <c r="L59" s="160">
        <f xml:space="preserve"> 'Anx 3- 6th cp forecast'!L$59</f>
        <v>115.84440796861007</v>
      </c>
      <c r="M59" s="161">
        <f xml:space="preserve"> 'Anx 3- 6th cp forecast'!M$59</f>
        <v>0</v>
      </c>
      <c r="N59" s="340">
        <f>SUM(N60:N61)</f>
        <v>36931</v>
      </c>
      <c r="O59" s="160">
        <f xml:space="preserve"> 'Anx 3- 6th cp forecast'!O$59</f>
        <v>85.780909163507445</v>
      </c>
      <c r="P59" s="160">
        <f xml:space="preserve"> 'Anx 3- 6th cp forecast'!P$59</f>
        <v>126.38228775146959</v>
      </c>
      <c r="Q59" s="161">
        <f xml:space="preserve"> 'Anx 3- 6th cp forecast'!Q$59</f>
        <v>0</v>
      </c>
      <c r="R59" s="340">
        <f>SUM(R60:R61)</f>
        <v>37956</v>
      </c>
      <c r="S59" s="160">
        <f xml:space="preserve"> 'Anx 3- 6th cp forecast'!S$59</f>
        <v>90.141722944514925</v>
      </c>
      <c r="T59" s="160">
        <f xml:space="preserve"> 'Anx 3- 6th cp forecast'!T$59</f>
        <v>137.94933272634333</v>
      </c>
      <c r="U59" s="161">
        <f xml:space="preserve"> 'Anx 3- 6th cp forecast'!U$59</f>
        <v>0</v>
      </c>
      <c r="V59" s="340">
        <f>SUM(V60:V61)</f>
        <v>39014</v>
      </c>
      <c r="W59" s="160">
        <f xml:space="preserve"> 'Anx 3- 6th cp forecast'!W$59</f>
        <v>94.73244915102272</v>
      </c>
      <c r="X59" s="160">
        <f xml:space="preserve"> 'Anx 3- 6th cp forecast'!X$59</f>
        <v>150.65235763162408</v>
      </c>
      <c r="Y59" s="161">
        <f xml:space="preserve"> 'Anx 3- 6th cp forecast'!Y$59</f>
        <v>0</v>
      </c>
      <c r="Z59" s="134"/>
      <c r="AA59" s="134"/>
      <c r="AB59" s="134"/>
      <c r="AC59" s="134"/>
    </row>
    <row r="60" spans="1:29" s="132" customFormat="1" ht="13">
      <c r="A60" s="234" t="s">
        <v>144</v>
      </c>
      <c r="B60" s="325">
        <f>B$59*$Z60</f>
        <v>0</v>
      </c>
      <c r="C60" s="170">
        <f>C$59*$AA60</f>
        <v>0</v>
      </c>
      <c r="D60" s="171">
        <f>D$59*$AB60</f>
        <v>0</v>
      </c>
      <c r="E60" s="172">
        <f>IFERROR(E$59*$AC60,0)</f>
        <v>0</v>
      </c>
      <c r="F60" s="325">
        <f>ROUND('Anx 3- 6th cp forecast'!F60,0)</f>
        <v>26739</v>
      </c>
      <c r="G60" s="170">
        <f xml:space="preserve"> 'Anx 3- 6th cp forecast'!G$60</f>
        <v>65.900606127757271</v>
      </c>
      <c r="H60" s="171">
        <f xml:space="preserve"> 'Anx 3- 6th cp forecast'!H$60</f>
        <v>86.157748343435856</v>
      </c>
      <c r="I60" s="172">
        <f xml:space="preserve"> 'Anx 3- 6th cp forecast'!I$60</f>
        <v>0</v>
      </c>
      <c r="J60" s="325">
        <f>ROUND('Anx 3- 6th cp forecast'!J60,0)</f>
        <v>27471</v>
      </c>
      <c r="K60" s="170">
        <f xml:space="preserve"> 'Anx 3- 6th cp forecast'!K$60</f>
        <v>69.23854546374649</v>
      </c>
      <c r="L60" s="171">
        <f xml:space="preserve"> 'Anx 3- 6th cp forecast'!L$60</f>
        <v>93.947209430166154</v>
      </c>
      <c r="M60" s="172">
        <f xml:space="preserve"> 'Anx 3- 6th cp forecast'!M$60</f>
        <v>0</v>
      </c>
      <c r="N60" s="325">
        <f>ROUND('Anx 3- 6th cp forecast'!N60,0)</f>
        <v>28228</v>
      </c>
      <c r="O60" s="170">
        <f xml:space="preserve"> 'Anx 3- 6th cp forecast'!O$60</f>
        <v>72.7520140435158</v>
      </c>
      <c r="P60" s="171">
        <f xml:space="preserve"> 'Anx 3- 6th cp forecast'!P$60</f>
        <v>102.49319292881268</v>
      </c>
      <c r="Q60" s="172">
        <f xml:space="preserve"> 'Anx 3- 6th cp forecast'!Q$60</f>
        <v>0</v>
      </c>
      <c r="R60" s="325">
        <f>ROUND('Anx 3- 6th cp forecast'!R60,0)</f>
        <v>29011</v>
      </c>
      <c r="S60" s="170">
        <f xml:space="preserve"> 'Anx 3- 6th cp forecast'!S$60</f>
        <v>76.450482485162723</v>
      </c>
      <c r="T60" s="171">
        <f xml:space="preserve"> 'Anx 3- 6th cp forecast'!T$60</f>
        <v>111.87380625144341</v>
      </c>
      <c r="U60" s="172">
        <f xml:space="preserve"> 'Anx 3- 6th cp forecast'!U$60</f>
        <v>0</v>
      </c>
      <c r="V60" s="325">
        <f>ROUND('Anx 3- 6th cp forecast'!V60,0)</f>
        <v>29820</v>
      </c>
      <c r="W60" s="170">
        <f xml:space="preserve"> 'Anx 3- 6th cp forecast'!W$60</f>
        <v>80.343942938107801</v>
      </c>
      <c r="X60" s="171">
        <f xml:space="preserve"> 'Anx 3- 6th cp forecast'!X$60</f>
        <v>122.17567374854697</v>
      </c>
      <c r="Y60" s="172">
        <f xml:space="preserve"> 'Anx 3- 6th cp forecast'!Y$60</f>
        <v>0</v>
      </c>
      <c r="Z60" s="134">
        <v>0.76432719010350925</v>
      </c>
      <c r="AA60" s="134">
        <v>0.848114280356283</v>
      </c>
      <c r="AB60" s="134">
        <v>0.81097750920892686</v>
      </c>
      <c r="AC60" s="134"/>
    </row>
    <row r="61" spans="1:29" s="132" customFormat="1" ht="13">
      <c r="A61" s="234" t="s">
        <v>145</v>
      </c>
      <c r="B61" s="325">
        <f>B$59*$Z61</f>
        <v>0</v>
      </c>
      <c r="C61" s="170">
        <f>C$59*$AA61</f>
        <v>0</v>
      </c>
      <c r="D61" s="171">
        <f>D$59*$AB61</f>
        <v>0</v>
      </c>
      <c r="E61" s="172">
        <f t="shared" ref="E61" si="20">IFERROR(E$59*$AC61,0)</f>
        <v>0</v>
      </c>
      <c r="F61" s="325">
        <f>SUM(F62:F63)</f>
        <v>8244</v>
      </c>
      <c r="G61" s="170">
        <f xml:space="preserve"> 'Anx 3- 6th cp forecast'!G$61</f>
        <v>11.801901251405342</v>
      </c>
      <c r="H61" s="171">
        <f xml:space="preserve"> 'Anx 3- 6th cp forecast'!H$61</f>
        <v>20.081632360819395</v>
      </c>
      <c r="I61" s="172">
        <f xml:space="preserve"> 'Anx 3- 6th cp forecast'!I$61</f>
        <v>0</v>
      </c>
      <c r="J61" s="325">
        <f>SUM(J62:J63)</f>
        <v>8470</v>
      </c>
      <c r="K61" s="170">
        <f xml:space="preserve"> 'Anx 3- 6th cp forecast'!K$61</f>
        <v>12.399680736925637</v>
      </c>
      <c r="L61" s="171">
        <f xml:space="preserve"> 'Anx 3- 6th cp forecast'!L$61</f>
        <v>21.897198538443906</v>
      </c>
      <c r="M61" s="172">
        <f xml:space="preserve"> 'Anx 3- 6th cp forecast'!M$61</f>
        <v>0</v>
      </c>
      <c r="N61" s="325">
        <f>SUM(N62:N63)</f>
        <v>8703</v>
      </c>
      <c r="O61" s="170">
        <f xml:space="preserve"> 'Anx 3- 6th cp forecast'!O$61</f>
        <v>13.028895119991644</v>
      </c>
      <c r="P61" s="171">
        <f xml:space="preserve"> 'Anx 3- 6th cp forecast'!P$61</f>
        <v>23.889094822656904</v>
      </c>
      <c r="Q61" s="172">
        <f xml:space="preserve"> 'Anx 3- 6th cp forecast'!Q$61</f>
        <v>0</v>
      </c>
      <c r="R61" s="325">
        <f>SUM(R62:R63)</f>
        <v>8945</v>
      </c>
      <c r="S61" s="170">
        <f xml:space="preserve"> 'Anx 3- 6th cp forecast'!S$61</f>
        <v>13.691240459352203</v>
      </c>
      <c r="T61" s="171">
        <f xml:space="preserve"> 'Anx 3- 6th cp forecast'!T$61</f>
        <v>26.075526474899906</v>
      </c>
      <c r="U61" s="172">
        <f xml:space="preserve"> 'Anx 3- 6th cp forecast'!U$61</f>
        <v>0</v>
      </c>
      <c r="V61" s="325">
        <f>SUM(V62:V63)</f>
        <v>9194</v>
      </c>
      <c r="W61" s="170">
        <f xml:space="preserve"> 'Anx 3- 6th cp forecast'!W$61</f>
        <v>14.38850621291491</v>
      </c>
      <c r="X61" s="171">
        <f xml:space="preserve"> 'Anx 3- 6th cp forecast'!X$61</f>
        <v>28.476683883077108</v>
      </c>
      <c r="Y61" s="172">
        <f xml:space="preserve"> 'Anx 3- 6th cp forecast'!Y$61</f>
        <v>0</v>
      </c>
      <c r="Z61" s="134">
        <v>0.23567280989649078</v>
      </c>
      <c r="AA61" s="134">
        <v>0.15188571964371697</v>
      </c>
      <c r="AB61" s="134">
        <v>0.18902249079107306</v>
      </c>
      <c r="AC61" s="134"/>
    </row>
    <row r="62" spans="1:29" ht="13">
      <c r="A62" s="240" t="s">
        <v>146</v>
      </c>
      <c r="B62" s="326">
        <f>B$61*$Z62</f>
        <v>0</v>
      </c>
      <c r="C62" s="186"/>
      <c r="D62" s="173">
        <f>D$61*$AB62</f>
        <v>0</v>
      </c>
      <c r="E62" s="187">
        <f>IFERROR(E$61*$AC62,0)</f>
        <v>0</v>
      </c>
      <c r="F62" s="326">
        <f>ROUND('Anx 3- 6th cp forecast'!F62,0)</f>
        <v>5982</v>
      </c>
      <c r="G62" s="186">
        <f xml:space="preserve"> 'Anx 3- 6th cp forecast'!G$62</f>
        <v>4.401941259247705</v>
      </c>
      <c r="H62" s="173">
        <f xml:space="preserve"> 'Anx 3- 6th cp forecast'!H$62</f>
        <v>7.6374911424797833</v>
      </c>
      <c r="I62" s="187">
        <f xml:space="preserve"> 'Anx 3- 6th cp forecast'!I$62</f>
        <v>0</v>
      </c>
      <c r="J62" s="326">
        <f>ROUND('Anx 3- 6th cp forecast'!J62,0)</f>
        <v>6146</v>
      </c>
      <c r="K62" s="186">
        <f xml:space="preserve"> 'Anx 3- 6th cp forecast'!K$62</f>
        <v>4.6249045026429432</v>
      </c>
      <c r="L62" s="173">
        <f xml:space="preserve"> 'Anx 3- 6th cp forecast'!L$62</f>
        <v>8.3279913145299052</v>
      </c>
      <c r="M62" s="187">
        <f xml:space="preserve"> 'Anx 3- 6th cp forecast'!M$62</f>
        <v>0</v>
      </c>
      <c r="N62" s="326">
        <f>ROUND('Anx 3- 6th cp forecast'!N62,0)</f>
        <v>6315</v>
      </c>
      <c r="O62" s="186">
        <f xml:space="preserve"> 'Anx 3- 6th cp forecast'!O$62</f>
        <v>4.8595925155934436</v>
      </c>
      <c r="P62" s="173">
        <f xml:space="preserve"> 'Anx 3- 6th cp forecast'!P$62</f>
        <v>9.0855537454155986</v>
      </c>
      <c r="Q62" s="187">
        <f xml:space="preserve"> 'Anx 3- 6th cp forecast'!Q$62</f>
        <v>0</v>
      </c>
      <c r="R62" s="326">
        <f>ROUND('Anx 3- 6th cp forecast'!R62,0)</f>
        <v>6490</v>
      </c>
      <c r="S62" s="186">
        <f xml:space="preserve"> 'Anx 3- 6th cp forecast'!S$62</f>
        <v>5.1066379038824268</v>
      </c>
      <c r="T62" s="173">
        <f xml:space="preserve"> 'Anx 3- 6th cp forecast'!T$62</f>
        <v>9.917102300712525</v>
      </c>
      <c r="U62" s="187">
        <f xml:space="preserve"> 'Anx 3- 6th cp forecast'!U$62</f>
        <v>0</v>
      </c>
      <c r="V62" s="326">
        <f>ROUND('Anx 3- 6th cp forecast'!V62,0)</f>
        <v>6671</v>
      </c>
      <c r="W62" s="186">
        <f xml:space="preserve"> 'Anx 3- 6th cp forecast'!W$62</f>
        <v>5.3667081098505234</v>
      </c>
      <c r="X62" s="173">
        <f xml:space="preserve"> 'Anx 3- 6th cp forecast'!X$62</f>
        <v>10.830315833713625</v>
      </c>
      <c r="Y62" s="187">
        <f xml:space="preserve"> 'Anx 3- 6th cp forecast'!Y$62</f>
        <v>0</v>
      </c>
      <c r="Z62" s="133">
        <v>0.72558471701481875</v>
      </c>
      <c r="AA62" s="133">
        <v>0.37298577284092532</v>
      </c>
      <c r="AB62" s="133">
        <v>0.38032222706063668</v>
      </c>
      <c r="AC62" s="134"/>
    </row>
    <row r="63" spans="1:29" ht="13">
      <c r="A63" s="240" t="s">
        <v>147</v>
      </c>
      <c r="B63" s="326">
        <f>B$61*$Z63</f>
        <v>0</v>
      </c>
      <c r="C63" s="186"/>
      <c r="D63" s="173">
        <f>D$61*$AB63</f>
        <v>0</v>
      </c>
      <c r="E63" s="187">
        <f>IFERROR(E$61*$AC63,0)</f>
        <v>0</v>
      </c>
      <c r="F63" s="326">
        <f>ROUND('Anx 3- 6th cp forecast'!F63,0)</f>
        <v>2262</v>
      </c>
      <c r="G63" s="186">
        <f xml:space="preserve"> 'Anx 3- 6th cp forecast'!G$63</f>
        <v>7.399959992157636</v>
      </c>
      <c r="H63" s="173">
        <f xml:space="preserve"> 'Anx 3- 6th cp forecast'!H$63</f>
        <v>12.44414121833961</v>
      </c>
      <c r="I63" s="187">
        <f xml:space="preserve"> 'Anx 3- 6th cp forecast'!I$63</f>
        <v>0</v>
      </c>
      <c r="J63" s="326">
        <f>ROUND('Anx 3- 6th cp forecast'!J63,0)</f>
        <v>2324</v>
      </c>
      <c r="K63" s="186">
        <f xml:space="preserve"> 'Anx 3- 6th cp forecast'!K$63</f>
        <v>7.7747762342826929</v>
      </c>
      <c r="L63" s="173">
        <f xml:space="preserve"> 'Anx 3- 6th cp forecast'!L$63</f>
        <v>13.569207223913999</v>
      </c>
      <c r="M63" s="187">
        <f xml:space="preserve"> 'Anx 3- 6th cp forecast'!M$63</f>
        <v>0</v>
      </c>
      <c r="N63" s="326">
        <f>ROUND('Anx 3- 6th cp forecast'!N63,0)</f>
        <v>2388</v>
      </c>
      <c r="O63" s="186">
        <f xml:space="preserve"> 'Anx 3- 6th cp forecast'!O$63</f>
        <v>8.1693026043981991</v>
      </c>
      <c r="P63" s="173">
        <f xml:space="preserve"> 'Anx 3- 6th cp forecast'!P$63</f>
        <v>14.803541077241302</v>
      </c>
      <c r="Q63" s="187">
        <f xml:space="preserve"> 'Anx 3- 6th cp forecast'!Q$63</f>
        <v>0</v>
      </c>
      <c r="R63" s="326">
        <f>ROUND('Anx 3- 6th cp forecast'!R63,0)</f>
        <v>2455</v>
      </c>
      <c r="S63" s="186">
        <f xml:space="preserve"> 'Anx 3- 6th cp forecast'!S$63</f>
        <v>8.5846025554697754</v>
      </c>
      <c r="T63" s="173">
        <f xml:space="preserve"> 'Anx 3- 6th cp forecast'!T$63</f>
        <v>16.158424174187378</v>
      </c>
      <c r="U63" s="187">
        <f xml:space="preserve"> 'Anx 3- 6th cp forecast'!U$63</f>
        <v>0</v>
      </c>
      <c r="V63" s="326">
        <f>ROUND('Anx 3- 6th cp forecast'!V63,0)</f>
        <v>2523</v>
      </c>
      <c r="W63" s="186">
        <f xml:space="preserve"> 'Anx 3- 6th cp forecast'!W$63</f>
        <v>9.0217981030643859</v>
      </c>
      <c r="X63" s="173">
        <f xml:space="preserve"> 'Anx 3- 6th cp forecast'!X$63</f>
        <v>17.646368049363481</v>
      </c>
      <c r="Y63" s="187">
        <f xml:space="preserve"> 'Anx 3- 6th cp forecast'!Y$63</f>
        <v>0</v>
      </c>
      <c r="Z63" s="133">
        <v>0.2744152829851812</v>
      </c>
      <c r="AA63" s="133">
        <v>0.62701422715907462</v>
      </c>
      <c r="AB63" s="133">
        <v>0.61967777293936321</v>
      </c>
      <c r="AC63" s="134"/>
    </row>
    <row r="64" spans="1:29" s="131" customFormat="1" ht="13.5" thickBot="1">
      <c r="A64" s="235" t="s">
        <v>11</v>
      </c>
      <c r="B64" s="327"/>
      <c r="C64" s="174"/>
      <c r="D64" s="175"/>
      <c r="E64" s="176"/>
      <c r="F64" s="340">
        <f>ROUND('Anx 3- 6th cp forecast'!F64,0)</f>
        <v>2011</v>
      </c>
      <c r="G64" s="160">
        <f xml:space="preserve"> 'Anx 3- 6th cp forecast'!G$64</f>
        <v>10.875236258964197</v>
      </c>
      <c r="H64" s="160">
        <f xml:space="preserve"> 'Anx 3- 6th cp forecast'!H$64</f>
        <v>8.6154571037474792</v>
      </c>
      <c r="I64" s="161">
        <f xml:space="preserve"> 'Anx 3- 6th cp forecast'!I$64</f>
        <v>0</v>
      </c>
      <c r="J64" s="340">
        <f>ROUND('Anx 3- 6th cp forecast'!J64,0)</f>
        <v>2055</v>
      </c>
      <c r="K64" s="160">
        <f xml:space="preserve"> 'Anx 3- 6th cp forecast'!K$64</f>
        <v>11.418998071912407</v>
      </c>
      <c r="L64" s="160">
        <f xml:space="preserve"> 'Anx 3- 6th cp forecast'!L$64</f>
        <v>8.6926114333007511</v>
      </c>
      <c r="M64" s="161">
        <f xml:space="preserve"> 'Anx 3- 6th cp forecast'!M$64</f>
        <v>0</v>
      </c>
      <c r="N64" s="340">
        <f>ROUND('Anx 3- 6th cp forecast'!N64,0)</f>
        <v>2100</v>
      </c>
      <c r="O64" s="160">
        <f xml:space="preserve"> 'Anx 3- 6th cp forecast'!O$64</f>
        <v>11.989947975508027</v>
      </c>
      <c r="P64" s="160">
        <f xml:space="preserve"> 'Anx 3- 6th cp forecast'!P$64</f>
        <v>8.7743422670376567</v>
      </c>
      <c r="Q64" s="161">
        <f xml:space="preserve"> 'Anx 3- 6th cp forecast'!Q$64</f>
        <v>0</v>
      </c>
      <c r="R64" s="340">
        <f>ROUND('Anx 3- 6th cp forecast'!R64,0)</f>
        <v>2147</v>
      </c>
      <c r="S64" s="160">
        <f xml:space="preserve"> 'Anx 3- 6th cp forecast'!S$64</f>
        <v>12.589445374283429</v>
      </c>
      <c r="T64" s="160">
        <f xml:space="preserve"> 'Anx 3- 6th cp forecast'!T$64</f>
        <v>8.8609210659463766</v>
      </c>
      <c r="U64" s="161">
        <f xml:space="preserve"> 'Anx 3- 6th cp forecast'!U$64</f>
        <v>0</v>
      </c>
      <c r="V64" s="340">
        <f>ROUND('Anx 3- 6th cp forecast'!V64,0)</f>
        <v>2194</v>
      </c>
      <c r="W64" s="160">
        <f xml:space="preserve"> 'Anx 3- 6th cp forecast'!W$64</f>
        <v>13.218917642997603</v>
      </c>
      <c r="X64" s="160">
        <f xml:space="preserve"> 'Anx 3- 6th cp forecast'!X$64</f>
        <v>8.9526353930582978</v>
      </c>
      <c r="Y64" s="161">
        <f xml:space="preserve"> 'Anx 3- 6th cp forecast'!Y$64</f>
        <v>0</v>
      </c>
      <c r="Z64" s="134"/>
      <c r="AA64" s="134"/>
      <c r="AB64" s="134"/>
      <c r="AC64" s="134"/>
    </row>
    <row r="65" spans="1:29" s="131" customFormat="1" ht="13.5" thickBot="1">
      <c r="A65" s="235" t="s">
        <v>98</v>
      </c>
      <c r="B65" s="328"/>
      <c r="C65" s="177"/>
      <c r="D65" s="177"/>
      <c r="E65" s="178"/>
      <c r="F65" s="341">
        <f>ROUND('Anx 3- 6th cp forecast'!F65,0)</f>
        <v>221</v>
      </c>
      <c r="G65" s="378">
        <f xml:space="preserve"> 'Anx 3- 6th cp forecast'!G$65</f>
        <v>32.519450999999997</v>
      </c>
      <c r="H65" s="378">
        <f xml:space="preserve"> 'Anx 3- 6th cp forecast'!H$65</f>
        <v>10.125</v>
      </c>
      <c r="I65" s="379">
        <f xml:space="preserve"> 'Anx 3- 6th cp forecast'!I$65</f>
        <v>0</v>
      </c>
      <c r="J65" s="341">
        <f>ROUND('Anx 3- 6th cp forecast'!J65,0)</f>
        <v>223</v>
      </c>
      <c r="K65" s="378">
        <f xml:space="preserve"> 'Anx 3- 6th cp forecast'!K$65</f>
        <v>32.804359050000002</v>
      </c>
      <c r="L65" s="378">
        <f xml:space="preserve"> 'Anx 3- 6th cp forecast'!L$65</f>
        <v>10.125</v>
      </c>
      <c r="M65" s="379">
        <f xml:space="preserve"> 'Anx 3- 6th cp forecast'!M$65</f>
        <v>0</v>
      </c>
      <c r="N65" s="341">
        <f>ROUND('Anx 3- 6th cp forecast'!N65,0)</f>
        <v>226</v>
      </c>
      <c r="O65" s="378">
        <f xml:space="preserve"> 'Anx 3- 6th cp forecast'!O$65</f>
        <v>33.103512502500003</v>
      </c>
      <c r="P65" s="378">
        <f xml:space="preserve"> 'Anx 3- 6th cp forecast'!P$65</f>
        <v>10.125</v>
      </c>
      <c r="Q65" s="379">
        <f xml:space="preserve"> 'Anx 3- 6th cp forecast'!Q$65</f>
        <v>0</v>
      </c>
      <c r="R65" s="341">
        <f>ROUND('Anx 3- 6th cp forecast'!R65,0)</f>
        <v>229</v>
      </c>
      <c r="S65" s="378">
        <f xml:space="preserve"> 'Anx 3- 6th cp forecast'!S$65</f>
        <v>33.417623627625005</v>
      </c>
      <c r="T65" s="378">
        <f xml:space="preserve"> 'Anx 3- 6th cp forecast'!T$65</f>
        <v>10.125</v>
      </c>
      <c r="U65" s="379">
        <f xml:space="preserve"> 'Anx 3- 6th cp forecast'!U$65</f>
        <v>0</v>
      </c>
      <c r="V65" s="341">
        <f>ROUND('Anx 3- 6th cp forecast'!V65,0)</f>
        <v>231</v>
      </c>
      <c r="W65" s="378">
        <f xml:space="preserve"> 'Anx 3- 6th cp forecast'!W$65</f>
        <v>33.747440309006251</v>
      </c>
      <c r="X65" s="378">
        <f xml:space="preserve"> 'Anx 3- 6th cp forecast'!X$65</f>
        <v>10.125</v>
      </c>
      <c r="Y65" s="379">
        <f xml:space="preserve"> 'Anx 3- 6th cp forecast'!Y$65</f>
        <v>0</v>
      </c>
      <c r="Z65" s="134"/>
      <c r="AA65" s="134"/>
      <c r="AB65" s="134"/>
      <c r="AC65" s="134"/>
    </row>
    <row r="66" spans="1:29" ht="13" thickBot="1">
      <c r="A66" s="236"/>
      <c r="B66" s="329"/>
      <c r="C66" s="121"/>
      <c r="D66" s="121"/>
      <c r="E66" s="121"/>
      <c r="F66" s="329"/>
      <c r="G66" s="377">
        <f xml:space="preserve"> 'Anx 3- 6th cp forecast'!G$66</f>
        <v>0</v>
      </c>
      <c r="H66" s="377">
        <f xml:space="preserve"> 'Anx 3- 6th cp forecast'!H$66</f>
        <v>0</v>
      </c>
      <c r="I66" s="377">
        <f xml:space="preserve"> 'Anx 3- 6th cp forecast'!I$66</f>
        <v>0</v>
      </c>
      <c r="J66" s="329"/>
      <c r="K66" s="377">
        <f xml:space="preserve"> 'Anx 3- 6th cp forecast'!K$66</f>
        <v>0</v>
      </c>
      <c r="L66" s="377">
        <f xml:space="preserve"> 'Anx 3- 6th cp forecast'!L$66</f>
        <v>0</v>
      </c>
      <c r="M66" s="377">
        <f xml:space="preserve"> 'Anx 3- 6th cp forecast'!M$66</f>
        <v>0</v>
      </c>
      <c r="N66" s="329"/>
      <c r="O66" s="377">
        <f xml:space="preserve"> 'Anx 3- 6th cp forecast'!O$66</f>
        <v>0</v>
      </c>
      <c r="P66" s="377">
        <f xml:space="preserve"> 'Anx 3- 6th cp forecast'!P$66</f>
        <v>0</v>
      </c>
      <c r="Q66" s="377">
        <f xml:space="preserve"> 'Anx 3- 6th cp forecast'!Q$66</f>
        <v>0</v>
      </c>
      <c r="R66" s="329"/>
      <c r="S66" s="377">
        <f xml:space="preserve"> 'Anx 3- 6th cp forecast'!S$66</f>
        <v>0</v>
      </c>
      <c r="T66" s="377">
        <f xml:space="preserve"> 'Anx 3- 6th cp forecast'!T$66</f>
        <v>0</v>
      </c>
      <c r="U66" s="377">
        <f xml:space="preserve"> 'Anx 3- 6th cp forecast'!U$66</f>
        <v>0</v>
      </c>
      <c r="V66" s="329"/>
      <c r="W66" s="377">
        <f xml:space="preserve"> 'Anx 3- 6th cp forecast'!W$66</f>
        <v>0</v>
      </c>
      <c r="X66" s="377">
        <f xml:space="preserve"> 'Anx 3- 6th cp forecast'!X$66</f>
        <v>0</v>
      </c>
      <c r="Y66" s="377">
        <f xml:space="preserve"> 'Anx 3- 6th cp forecast'!Y$66</f>
        <v>0</v>
      </c>
    </row>
    <row r="67" spans="1:29" ht="13" thickBot="1">
      <c r="A67" s="255" t="s">
        <v>12</v>
      </c>
      <c r="B67" s="293"/>
      <c r="C67" s="266"/>
      <c r="D67" s="266"/>
      <c r="E67" s="266"/>
      <c r="F67" s="308"/>
      <c r="G67" s="276">
        <f xml:space="preserve"> 'Anx 3- 6th cp forecast'!G$67</f>
        <v>0</v>
      </c>
      <c r="H67" s="276">
        <f xml:space="preserve"> 'Anx 3- 6th cp forecast'!H$67</f>
        <v>0</v>
      </c>
      <c r="I67" s="266">
        <f xml:space="preserve"> 'Anx 3- 6th cp forecast'!I$67</f>
        <v>0</v>
      </c>
      <c r="J67" s="308"/>
      <c r="K67" s="276">
        <f xml:space="preserve"> 'Anx 3- 6th cp forecast'!K$67</f>
        <v>0</v>
      </c>
      <c r="L67" s="276">
        <f xml:space="preserve"> 'Anx 3- 6th cp forecast'!L$67</f>
        <v>0</v>
      </c>
      <c r="M67" s="276">
        <f xml:space="preserve"> 'Anx 3- 6th cp forecast'!M$67</f>
        <v>0</v>
      </c>
      <c r="N67" s="308"/>
      <c r="O67" s="279">
        <f xml:space="preserve"> 'Anx 3- 6th cp forecast'!O$67</f>
        <v>0</v>
      </c>
      <c r="P67" s="276">
        <f xml:space="preserve"> 'Anx 3- 6th cp forecast'!P$67</f>
        <v>0</v>
      </c>
      <c r="Q67" s="266">
        <f xml:space="preserve"> 'Anx 3- 6th cp forecast'!Q$67</f>
        <v>0</v>
      </c>
      <c r="R67" s="308"/>
      <c r="S67" s="279">
        <f xml:space="preserve"> 'Anx 3- 6th cp forecast'!S$67</f>
        <v>0</v>
      </c>
      <c r="T67" s="276">
        <f xml:space="preserve"> 'Anx 3- 6th cp forecast'!T$67</f>
        <v>0</v>
      </c>
      <c r="U67" s="266">
        <f xml:space="preserve"> 'Anx 3- 6th cp forecast'!U$67</f>
        <v>0</v>
      </c>
      <c r="V67" s="308"/>
      <c r="W67" s="279">
        <f xml:space="preserve"> 'Anx 3- 6th cp forecast'!W$67</f>
        <v>0</v>
      </c>
      <c r="X67" s="276">
        <f xml:space="preserve"> 'Anx 3- 6th cp forecast'!X$67</f>
        <v>0</v>
      </c>
      <c r="Y67" s="278">
        <f xml:space="preserve"> 'Anx 3- 6th cp forecast'!Y$67</f>
        <v>0</v>
      </c>
    </row>
    <row r="68" spans="1:29">
      <c r="A68" s="256" t="s">
        <v>13</v>
      </c>
      <c r="B68" s="330">
        <f t="shared" ref="B68:E68" si="21">SUM(B69,B84,B85,B90,B95:B99)</f>
        <v>0</v>
      </c>
      <c r="C68" s="206">
        <f t="shared" si="21"/>
        <v>0</v>
      </c>
      <c r="D68" s="206">
        <f t="shared" si="21"/>
        <v>0</v>
      </c>
      <c r="E68" s="206">
        <f t="shared" si="21"/>
        <v>0</v>
      </c>
      <c r="F68" s="342">
        <f>SUM(F70,F84,F85,F90,F95:F99)</f>
        <v>5997</v>
      </c>
      <c r="G68" s="211">
        <f xml:space="preserve"> 'Anx 3- 6th cp forecast'!G$68</f>
        <v>3868.1147523871823</v>
      </c>
      <c r="H68" s="211">
        <f xml:space="preserve"> 'Anx 3- 6th cp forecast'!H$68</f>
        <v>1790.7495857555414</v>
      </c>
      <c r="I68" s="206">
        <f xml:space="preserve"> 'Anx 3- 6th cp forecast'!I$68</f>
        <v>0</v>
      </c>
      <c r="J68" s="342">
        <f>SUM(J70,J84,J85,J90,J95:J99)</f>
        <v>6536</v>
      </c>
      <c r="K68" s="211">
        <f xml:space="preserve"> 'Anx 3- 6th cp forecast'!K$68</f>
        <v>4190.1427876510306</v>
      </c>
      <c r="L68" s="211">
        <f xml:space="preserve"> 'Anx 3- 6th cp forecast'!L$68</f>
        <v>1973.5256786604111</v>
      </c>
      <c r="M68" s="211">
        <f xml:space="preserve"> 'Anx 3- 6th cp forecast'!M$68</f>
        <v>0</v>
      </c>
      <c r="N68" s="342">
        <f>SUM(N70,N84,N85,N90,N95:N99)</f>
        <v>7145</v>
      </c>
      <c r="O68" s="211">
        <f xml:space="preserve"> 'Anx 3- 6th cp forecast'!O$68</f>
        <v>4550.8183581240573</v>
      </c>
      <c r="P68" s="211">
        <f xml:space="preserve"> 'Anx 3- 6th cp forecast'!P$68</f>
        <v>2179.9290333959361</v>
      </c>
      <c r="Q68" s="206">
        <f xml:space="preserve"> 'Anx 3- 6th cp forecast'!Q$68</f>
        <v>0</v>
      </c>
      <c r="R68" s="342">
        <f>SUM(R70,R84,R85,R90,R95:R99)</f>
        <v>7839</v>
      </c>
      <c r="S68" s="211">
        <f xml:space="preserve"> 'Anx 3- 6th cp forecast'!S$68</f>
        <v>4955.8996197483393</v>
      </c>
      <c r="T68" s="211">
        <f xml:space="preserve"> 'Anx 3- 6th cp forecast'!T$68</f>
        <v>2413.4114707638873</v>
      </c>
      <c r="U68" s="206">
        <f xml:space="preserve"> 'Anx 3- 6th cp forecast'!U$68</f>
        <v>0</v>
      </c>
      <c r="V68" s="342">
        <f>SUM(V70,V84,V85,V90,V95:V99)</f>
        <v>8636</v>
      </c>
      <c r="W68" s="211">
        <f xml:space="preserve"> 'Anx 3- 6th cp forecast'!W$68</f>
        <v>5412.0863866659274</v>
      </c>
      <c r="X68" s="211">
        <f xml:space="preserve"> 'Anx 3- 6th cp forecast'!X$68</f>
        <v>2678.0178530389653</v>
      </c>
      <c r="Y68" s="203">
        <f xml:space="preserve"> 'Anx 3- 6th cp forecast'!Y$68</f>
        <v>0</v>
      </c>
    </row>
    <row r="69" spans="1:29">
      <c r="A69" s="199" t="s">
        <v>171</v>
      </c>
      <c r="B69" s="331"/>
      <c r="C69" s="267"/>
      <c r="D69" s="267"/>
      <c r="E69" s="273"/>
      <c r="F69" s="297">
        <f>SUM(F70,F84)</f>
        <v>4031</v>
      </c>
      <c r="G69" s="207">
        <f xml:space="preserve"> 'Anx 3- 6th cp forecast'!G$69</f>
        <v>2067.5874179584812</v>
      </c>
      <c r="H69" s="205">
        <f xml:space="preserve"> 'Anx 3- 6th cp forecast'!H$69</f>
        <v>874.79377283403107</v>
      </c>
      <c r="I69" s="205">
        <f xml:space="preserve"> 'Anx 3- 6th cp forecast'!I$69</f>
        <v>0</v>
      </c>
      <c r="J69" s="297">
        <f>SUM(J70,J84)</f>
        <v>4366</v>
      </c>
      <c r="K69" s="207">
        <f xml:space="preserve"> 'Anx 3- 6th cp forecast'!K$69</f>
        <v>2309.8862245283381</v>
      </c>
      <c r="L69" s="205">
        <f xml:space="preserve"> 'Anx 3- 6th cp forecast'!L$69</f>
        <v>953.40552666900351</v>
      </c>
      <c r="M69" s="205">
        <f xml:space="preserve"> 'Anx 3- 6th cp forecast'!M$69</f>
        <v>0</v>
      </c>
      <c r="N69" s="297">
        <f>SUM(N70,N84)</f>
        <v>4731</v>
      </c>
      <c r="O69" s="207">
        <f xml:space="preserve"> 'Anx 3- 6th cp forecast'!O$69</f>
        <v>2587.0052129344513</v>
      </c>
      <c r="P69" s="210">
        <f xml:space="preserve"> 'Anx 3- 6th cp forecast'!P$69</f>
        <v>1040.5824494348694</v>
      </c>
      <c r="Q69" s="210">
        <f xml:space="preserve"> 'Anx 3- 6th cp forecast'!Q$69</f>
        <v>0</v>
      </c>
      <c r="R69" s="297">
        <f>SUM(R70,R84)</f>
        <v>5134</v>
      </c>
      <c r="S69" s="207">
        <f xml:space="preserve"> 'Anx 3- 6th cp forecast'!S$69</f>
        <v>2904.5009033566921</v>
      </c>
      <c r="T69" s="205">
        <f xml:space="preserve"> 'Anx 3- 6th cp forecast'!T$69</f>
        <v>1137.3601221481313</v>
      </c>
      <c r="U69" s="205">
        <f xml:space="preserve"> 'Anx 3- 6th cp forecast'!U$69</f>
        <v>0</v>
      </c>
      <c r="V69" s="297">
        <f>SUM(V70,V84)</f>
        <v>5576</v>
      </c>
      <c r="W69" s="207">
        <f xml:space="preserve"> 'Anx 3- 6th cp forecast'!W$69</f>
        <v>3268.8594576283622</v>
      </c>
      <c r="X69" s="205">
        <f xml:space="preserve"> 'Anx 3- 6th cp forecast'!X$69</f>
        <v>1244.9061910141045</v>
      </c>
      <c r="Y69" s="195">
        <f xml:space="preserve"> 'Anx 3- 6th cp forecast'!Y$69</f>
        <v>0</v>
      </c>
      <c r="AA69" s="200"/>
    </row>
    <row r="70" spans="1:29" s="193" customFormat="1" ht="13">
      <c r="A70" s="191" t="s">
        <v>160</v>
      </c>
      <c r="B70" s="296">
        <f>B$69*$Z70</f>
        <v>0</v>
      </c>
      <c r="C70" s="212">
        <f>C$69*$AA70</f>
        <v>0</v>
      </c>
      <c r="D70" s="212">
        <f>D$69*$AB70</f>
        <v>0</v>
      </c>
      <c r="E70" s="212">
        <f>E$69*$AC70</f>
        <v>0</v>
      </c>
      <c r="F70" s="312">
        <f>SUM(F71:F83)</f>
        <v>4031</v>
      </c>
      <c r="G70" s="212">
        <f xml:space="preserve"> 'Anx 3- 6th cp forecast'!G$70</f>
        <v>2067.5874179584812</v>
      </c>
      <c r="H70" s="212">
        <f xml:space="preserve"> 'Anx 3- 6th cp forecast'!H$70</f>
        <v>874.79377283403107</v>
      </c>
      <c r="I70" s="212">
        <f xml:space="preserve"> 'Anx 3- 6th cp forecast'!I$70</f>
        <v>0</v>
      </c>
      <c r="J70" s="296">
        <f>SUM(J71:J83)</f>
        <v>4366</v>
      </c>
      <c r="K70" s="212">
        <f xml:space="preserve"> 'Anx 3- 6th cp forecast'!K$70</f>
        <v>2309.8862245283381</v>
      </c>
      <c r="L70" s="212">
        <f xml:space="preserve"> 'Anx 3- 6th cp forecast'!L$70</f>
        <v>953.40552666900351</v>
      </c>
      <c r="M70" s="212">
        <f xml:space="preserve"> 'Anx 3- 6th cp forecast'!M$70</f>
        <v>0</v>
      </c>
      <c r="N70" s="296">
        <f>SUM(N71:N83)</f>
        <v>4731</v>
      </c>
      <c r="O70" s="212">
        <f xml:space="preserve"> 'Anx 3- 6th cp forecast'!O$70</f>
        <v>2587.0052129344513</v>
      </c>
      <c r="P70" s="212">
        <f xml:space="preserve"> 'Anx 3- 6th cp forecast'!P$70</f>
        <v>1040.5824494348694</v>
      </c>
      <c r="Q70" s="212">
        <f xml:space="preserve"> 'Anx 3- 6th cp forecast'!Q$70</f>
        <v>0</v>
      </c>
      <c r="R70" s="296">
        <f>SUM(R71:R83)</f>
        <v>5134</v>
      </c>
      <c r="S70" s="212">
        <f xml:space="preserve"> 'Anx 3- 6th cp forecast'!S$70</f>
        <v>2904.5009033566921</v>
      </c>
      <c r="T70" s="212">
        <f xml:space="preserve"> 'Anx 3- 6th cp forecast'!T$70</f>
        <v>1137.3601221481313</v>
      </c>
      <c r="U70" s="212">
        <f xml:space="preserve"> 'Anx 3- 6th cp forecast'!U$70</f>
        <v>0</v>
      </c>
      <c r="V70" s="296">
        <f>SUM(V71:V83)</f>
        <v>5576</v>
      </c>
      <c r="W70" s="212">
        <f xml:space="preserve"> 'Anx 3- 6th cp forecast'!W$70</f>
        <v>3268.8594576283622</v>
      </c>
      <c r="X70" s="212">
        <f xml:space="preserve"> 'Anx 3- 6th cp forecast'!X$70</f>
        <v>1244.9061910141045</v>
      </c>
      <c r="Y70" s="192">
        <f xml:space="preserve"> 'Anx 3- 6th cp forecast'!Y$70</f>
        <v>0</v>
      </c>
      <c r="Z70" s="345">
        <v>1</v>
      </c>
      <c r="AA70" s="201">
        <v>1</v>
      </c>
      <c r="AB70" s="201">
        <v>1</v>
      </c>
      <c r="AC70" s="200"/>
    </row>
    <row r="71" spans="1:29" s="193" customFormat="1">
      <c r="A71" s="194" t="s">
        <v>161</v>
      </c>
      <c r="B71" s="297">
        <f>B$70*$Z71</f>
        <v>0</v>
      </c>
      <c r="C71" s="205">
        <f>C$70*$AA71</f>
        <v>0</v>
      </c>
      <c r="D71" s="205">
        <f>D$70*$AB71</f>
        <v>0</v>
      </c>
      <c r="E71" s="205">
        <f>IFERROR(E$70*$AC71,0)</f>
        <v>0</v>
      </c>
      <c r="F71" s="297">
        <f>ROUND('Anx 3- 6th cp forecast'!F71,0)</f>
        <v>2782</v>
      </c>
      <c r="G71" s="205">
        <f xml:space="preserve"> 'Anx 3- 6th cp forecast'!G$71</f>
        <v>610.00982406875994</v>
      </c>
      <c r="H71" s="205">
        <f xml:space="preserve"> 'Anx 3- 6th cp forecast'!H$71</f>
        <v>713.2246511978118</v>
      </c>
      <c r="I71" s="205">
        <f xml:space="preserve"> 'Anx 3- 6th cp forecast'!I$71</f>
        <v>0</v>
      </c>
      <c r="J71" s="350">
        <f>ROUND('Anx 3- 6th cp forecast'!J71,0)+1</f>
        <v>3014</v>
      </c>
      <c r="K71" s="205">
        <f xml:space="preserve"> 'Anx 3- 6th cp forecast'!K$71</f>
        <v>681.49635522287679</v>
      </c>
      <c r="L71" s="205">
        <f xml:space="preserve"> 'Anx 3- 6th cp forecast'!L$71</f>
        <v>777.31728931451437</v>
      </c>
      <c r="M71" s="205">
        <f xml:space="preserve"> 'Anx 3- 6th cp forecast'!M$71</f>
        <v>0</v>
      </c>
      <c r="N71" s="297">
        <f>ROUND('Anx 3- 6th cp forecast'!N71,0)</f>
        <v>3265</v>
      </c>
      <c r="O71" s="205">
        <f xml:space="preserve"> 'Anx 3- 6th cp forecast'!O$71</f>
        <v>763.25604475060652</v>
      </c>
      <c r="P71" s="205">
        <f xml:space="preserve"> 'Anx 3- 6th cp forecast'!P$71</f>
        <v>848.39316143778308</v>
      </c>
      <c r="Q71" s="205">
        <f xml:space="preserve"> 'Anx 3- 6th cp forecast'!Q$71</f>
        <v>0</v>
      </c>
      <c r="R71" s="297">
        <f>ROUND('Anx 3- 6th cp forecast'!R71,0)</f>
        <v>3543</v>
      </c>
      <c r="S71" s="205">
        <f xml:space="preserve"> 'Anx 3- 6th cp forecast'!S$71</f>
        <v>856.92825835320923</v>
      </c>
      <c r="T71" s="205">
        <f xml:space="preserve"> 'Anx 3- 6th cp forecast'!T$71</f>
        <v>927.29658303055157</v>
      </c>
      <c r="U71" s="205">
        <f xml:space="preserve"> 'Anx 3- 6th cp forecast'!U$71</f>
        <v>0</v>
      </c>
      <c r="V71" s="297">
        <f>ROUND('Anx 3- 6th cp forecast'!V71,0)</f>
        <v>3849</v>
      </c>
      <c r="W71" s="205">
        <f xml:space="preserve"> 'Anx 3- 6th cp forecast'!W$71</f>
        <v>964.42663818406982</v>
      </c>
      <c r="X71" s="205">
        <f xml:space="preserve"> 'Anx 3- 6th cp forecast'!X$71</f>
        <v>1014.9795431025391</v>
      </c>
      <c r="Y71" s="195">
        <f xml:space="preserve"> 'Anx 3- 6th cp forecast'!Y$71</f>
        <v>0</v>
      </c>
      <c r="Z71" s="200">
        <v>0.69017741237559493</v>
      </c>
      <c r="AA71" s="200">
        <v>0.29503459866818044</v>
      </c>
      <c r="AB71" s="200">
        <v>0.81530604508901472</v>
      </c>
      <c r="AC71" s="200"/>
    </row>
    <row r="72" spans="1:29" s="193" customFormat="1">
      <c r="A72" s="194" t="s">
        <v>162</v>
      </c>
      <c r="B72" s="297">
        <f t="shared" ref="B72:B78" si="22">B$70*$Z72</f>
        <v>0</v>
      </c>
      <c r="C72" s="205">
        <f t="shared" ref="C72:C78" si="23">C$70*$AA72</f>
        <v>0</v>
      </c>
      <c r="D72" s="205">
        <f t="shared" ref="D72:D78" si="24">D$70*$AB72</f>
        <v>0</v>
      </c>
      <c r="E72" s="205">
        <f t="shared" ref="E72:E78" si="25">IFERROR(E$70*$AC72,0)</f>
        <v>0</v>
      </c>
      <c r="F72" s="297">
        <f>ROUND('Anx 3- 6th cp forecast'!F72,0)</f>
        <v>1223</v>
      </c>
      <c r="G72" s="205">
        <f xml:space="preserve"> 'Anx 3- 6th cp forecast'!G$72</f>
        <v>384.78867464780848</v>
      </c>
      <c r="H72" s="205">
        <f xml:space="preserve"> 'Anx 3- 6th cp forecast'!H$72</f>
        <v>153.27861552525084</v>
      </c>
      <c r="I72" s="205">
        <f xml:space="preserve"> 'Anx 3- 6th cp forecast'!I$72</f>
        <v>0</v>
      </c>
      <c r="J72" s="297">
        <f>ROUND('Anx 3- 6th cp forecast'!J72,0)</f>
        <v>1324</v>
      </c>
      <c r="K72" s="205">
        <f xml:space="preserve"> 'Anx 3- 6th cp forecast'!K$72</f>
        <v>429.88173133743533</v>
      </c>
      <c r="L72" s="205">
        <f xml:space="preserve"> 'Anx 3- 6th cp forecast'!L$72</f>
        <v>167.05271996680415</v>
      </c>
      <c r="M72" s="205">
        <f xml:space="preserve"> 'Anx 3- 6th cp forecast'!M$72</f>
        <v>0</v>
      </c>
      <c r="N72" s="297">
        <f>ROUND('Anx 3- 6th cp forecast'!N72,0)</f>
        <v>1435</v>
      </c>
      <c r="O72" s="205">
        <f xml:space="preserve"> 'Anx 3- 6th cp forecast'!O$72</f>
        <v>481.45500332697833</v>
      </c>
      <c r="P72" s="205">
        <f xml:space="preserve"> 'Anx 3- 6th cp forecast'!P$72</f>
        <v>182.32758638933731</v>
      </c>
      <c r="Q72" s="205">
        <f xml:space="preserve"> 'Anx 3- 6th cp forecast'!Q$72</f>
        <v>0</v>
      </c>
      <c r="R72" s="350">
        <f>ROUND('Anx 3- 6th cp forecast'!R72,0)+1</f>
        <v>1558</v>
      </c>
      <c r="S72" s="205">
        <f xml:space="preserve"> 'Anx 3- 6th cp forecast'!S$72</f>
        <v>540.54258765973339</v>
      </c>
      <c r="T72" s="205">
        <f xml:space="preserve"> 'Anx 3- 6th cp forecast'!T$72</f>
        <v>199.28466604388004</v>
      </c>
      <c r="U72" s="205">
        <f xml:space="preserve"> 'Anx 3- 6th cp forecast'!U$72</f>
        <v>0</v>
      </c>
      <c r="V72" s="297">
        <f>ROUND('Anx 3- 6th cp forecast'!V72,0)</f>
        <v>1691</v>
      </c>
      <c r="W72" s="205">
        <f xml:space="preserve"> 'Anx 3- 6th cp forecast'!W$72</f>
        <v>608.35159248199182</v>
      </c>
      <c r="X72" s="205">
        <f xml:space="preserve"> 'Anx 3- 6th cp forecast'!X$72</f>
        <v>218.12855022878398</v>
      </c>
      <c r="Y72" s="195">
        <f xml:space="preserve"> 'Anx 3- 6th cp forecast'!Y$72</f>
        <v>0</v>
      </c>
      <c r="Z72" s="200">
        <v>0.30333189095629598</v>
      </c>
      <c r="AA72" s="200">
        <v>0.18610515391303051</v>
      </c>
      <c r="AB72" s="200">
        <v>0.17521685714414817</v>
      </c>
      <c r="AC72" s="200"/>
    </row>
    <row r="73" spans="1:29" s="193" customFormat="1">
      <c r="A73" s="194" t="s">
        <v>163</v>
      </c>
      <c r="B73" s="297">
        <f t="shared" si="22"/>
        <v>0</v>
      </c>
      <c r="C73" s="205">
        <f t="shared" si="23"/>
        <v>0</v>
      </c>
      <c r="D73" s="205">
        <f t="shared" si="24"/>
        <v>0</v>
      </c>
      <c r="E73" s="205">
        <f t="shared" si="25"/>
        <v>0</v>
      </c>
      <c r="F73" s="297">
        <f>ROUND('Anx 3- 6th cp forecast'!F73,0)</f>
        <v>0</v>
      </c>
      <c r="G73" s="205">
        <f xml:space="preserve"> 'Anx 3- 6th cp forecast'!G$73</f>
        <v>0</v>
      </c>
      <c r="H73" s="205">
        <f xml:space="preserve"> 'Anx 3- 6th cp forecast'!H$73</f>
        <v>0</v>
      </c>
      <c r="I73" s="205">
        <f xml:space="preserve"> 'Anx 3- 6th cp forecast'!I$73</f>
        <v>0</v>
      </c>
      <c r="J73" s="297">
        <f>ROUND('Anx 3- 6th cp forecast'!J73,0)</f>
        <v>0</v>
      </c>
      <c r="K73" s="205">
        <f xml:space="preserve"> 'Anx 3- 6th cp forecast'!K$73</f>
        <v>0</v>
      </c>
      <c r="L73" s="205">
        <f xml:space="preserve"> 'Anx 3- 6th cp forecast'!L$73</f>
        <v>0</v>
      </c>
      <c r="M73" s="205">
        <f xml:space="preserve"> 'Anx 3- 6th cp forecast'!M$73</f>
        <v>0</v>
      </c>
      <c r="N73" s="297">
        <f>ROUND('Anx 3- 6th cp forecast'!N73,0)</f>
        <v>0</v>
      </c>
      <c r="O73" s="205">
        <f xml:space="preserve"> 'Anx 3- 6th cp forecast'!O$73</f>
        <v>0</v>
      </c>
      <c r="P73" s="205">
        <f xml:space="preserve"> 'Anx 3- 6th cp forecast'!P$73</f>
        <v>0</v>
      </c>
      <c r="Q73" s="205">
        <f xml:space="preserve"> 'Anx 3- 6th cp forecast'!Q$73</f>
        <v>0</v>
      </c>
      <c r="R73" s="297">
        <f>ROUND('Anx 3- 6th cp forecast'!R73,0)</f>
        <v>0</v>
      </c>
      <c r="S73" s="205">
        <f xml:space="preserve"> 'Anx 3- 6th cp forecast'!S$73</f>
        <v>0</v>
      </c>
      <c r="T73" s="205">
        <f xml:space="preserve"> 'Anx 3- 6th cp forecast'!T$73</f>
        <v>0</v>
      </c>
      <c r="U73" s="205">
        <f xml:space="preserve"> 'Anx 3- 6th cp forecast'!U$73</f>
        <v>0</v>
      </c>
      <c r="V73" s="297">
        <f>ROUND('Anx 3- 6th cp forecast'!V73,0)</f>
        <v>0</v>
      </c>
      <c r="W73" s="205">
        <f xml:space="preserve"> 'Anx 3- 6th cp forecast'!W$73</f>
        <v>0</v>
      </c>
      <c r="X73" s="205">
        <f xml:space="preserve"> 'Anx 3- 6th cp forecast'!X$73</f>
        <v>0</v>
      </c>
      <c r="Y73" s="195">
        <f xml:space="preserve"> 'Anx 3- 6th cp forecast'!Y$73</f>
        <v>0</v>
      </c>
      <c r="Z73" s="200">
        <v>0</v>
      </c>
      <c r="AA73" s="200">
        <v>0</v>
      </c>
      <c r="AB73" s="200">
        <v>0</v>
      </c>
      <c r="AC73" s="200"/>
    </row>
    <row r="74" spans="1:29" s="193" customFormat="1">
      <c r="A74" s="194" t="s">
        <v>164</v>
      </c>
      <c r="B74" s="297">
        <f t="shared" si="22"/>
        <v>0</v>
      </c>
      <c r="C74" s="205">
        <f t="shared" si="23"/>
        <v>0</v>
      </c>
      <c r="D74" s="205">
        <f t="shared" si="24"/>
        <v>0</v>
      </c>
      <c r="E74" s="205">
        <f t="shared" si="25"/>
        <v>0</v>
      </c>
      <c r="F74" s="297">
        <f>ROUND('Anx 3- 6th cp forecast'!F74,0)</f>
        <v>0</v>
      </c>
      <c r="G74" s="205">
        <f xml:space="preserve"> 'Anx 3- 6th cp forecast'!G$74</f>
        <v>0</v>
      </c>
      <c r="H74" s="205">
        <f xml:space="preserve"> 'Anx 3- 6th cp forecast'!H$74</f>
        <v>0</v>
      </c>
      <c r="I74" s="205">
        <f xml:space="preserve"> 'Anx 3- 6th cp forecast'!I$74</f>
        <v>0</v>
      </c>
      <c r="J74" s="297">
        <f>ROUND('Anx 3- 6th cp forecast'!J74,0)</f>
        <v>0</v>
      </c>
      <c r="K74" s="205">
        <f xml:space="preserve"> 'Anx 3- 6th cp forecast'!K$74</f>
        <v>0</v>
      </c>
      <c r="L74" s="205">
        <f xml:space="preserve"> 'Anx 3- 6th cp forecast'!L$74</f>
        <v>0</v>
      </c>
      <c r="M74" s="205">
        <f xml:space="preserve"> 'Anx 3- 6th cp forecast'!M$74</f>
        <v>0</v>
      </c>
      <c r="N74" s="297">
        <f>ROUND('Anx 3- 6th cp forecast'!N74,0)</f>
        <v>0</v>
      </c>
      <c r="O74" s="205">
        <f xml:space="preserve"> 'Anx 3- 6th cp forecast'!O$74</f>
        <v>0</v>
      </c>
      <c r="P74" s="205">
        <f xml:space="preserve"> 'Anx 3- 6th cp forecast'!P$74</f>
        <v>0</v>
      </c>
      <c r="Q74" s="205">
        <f xml:space="preserve"> 'Anx 3- 6th cp forecast'!Q$74</f>
        <v>0</v>
      </c>
      <c r="R74" s="297">
        <f>ROUND('Anx 3- 6th cp forecast'!R74,0)</f>
        <v>0</v>
      </c>
      <c r="S74" s="205">
        <f xml:space="preserve"> 'Anx 3- 6th cp forecast'!S$74</f>
        <v>0</v>
      </c>
      <c r="T74" s="205">
        <f xml:space="preserve"> 'Anx 3- 6th cp forecast'!T$74</f>
        <v>0</v>
      </c>
      <c r="U74" s="205">
        <f xml:space="preserve"> 'Anx 3- 6th cp forecast'!U$74</f>
        <v>0</v>
      </c>
      <c r="V74" s="297">
        <f>ROUND('Anx 3- 6th cp forecast'!V74,0)</f>
        <v>0</v>
      </c>
      <c r="W74" s="205">
        <f xml:space="preserve"> 'Anx 3- 6th cp forecast'!W$74</f>
        <v>0</v>
      </c>
      <c r="X74" s="205">
        <f xml:space="preserve"> 'Anx 3- 6th cp forecast'!X$74</f>
        <v>0</v>
      </c>
      <c r="Y74" s="195">
        <f xml:space="preserve"> 'Anx 3- 6th cp forecast'!Y$74</f>
        <v>0</v>
      </c>
      <c r="Z74" s="200">
        <v>0</v>
      </c>
      <c r="AA74" s="200">
        <v>0</v>
      </c>
      <c r="AB74" s="200">
        <v>0</v>
      </c>
      <c r="AC74" s="200"/>
    </row>
    <row r="75" spans="1:29" s="193" customFormat="1">
      <c r="A75" s="194" t="s">
        <v>165</v>
      </c>
      <c r="B75" s="297">
        <f t="shared" si="22"/>
        <v>0</v>
      </c>
      <c r="C75" s="205">
        <f t="shared" si="23"/>
        <v>0</v>
      </c>
      <c r="D75" s="205">
        <f t="shared" si="24"/>
        <v>0</v>
      </c>
      <c r="E75" s="205">
        <f t="shared" si="25"/>
        <v>0</v>
      </c>
      <c r="F75" s="297">
        <f>ROUND('Anx 3- 6th cp forecast'!F75,0)</f>
        <v>0</v>
      </c>
      <c r="G75" s="205">
        <f xml:space="preserve"> 'Anx 3- 6th cp forecast'!G$75</f>
        <v>0</v>
      </c>
      <c r="H75" s="205">
        <f xml:space="preserve"> 'Anx 3- 6th cp forecast'!H$75</f>
        <v>0</v>
      </c>
      <c r="I75" s="205">
        <f xml:space="preserve"> 'Anx 3- 6th cp forecast'!I$75</f>
        <v>0</v>
      </c>
      <c r="J75" s="297">
        <f>ROUND('Anx 3- 6th cp forecast'!J75,0)</f>
        <v>0</v>
      </c>
      <c r="K75" s="205">
        <f xml:space="preserve"> 'Anx 3- 6th cp forecast'!K$75</f>
        <v>0</v>
      </c>
      <c r="L75" s="205">
        <f xml:space="preserve"> 'Anx 3- 6th cp forecast'!L$75</f>
        <v>0</v>
      </c>
      <c r="M75" s="205">
        <f xml:space="preserve"> 'Anx 3- 6th cp forecast'!M$75</f>
        <v>0</v>
      </c>
      <c r="N75" s="297">
        <f>ROUND('Anx 3- 6th cp forecast'!N75,0)</f>
        <v>0</v>
      </c>
      <c r="O75" s="205">
        <f xml:space="preserve"> 'Anx 3- 6th cp forecast'!O$75</f>
        <v>0</v>
      </c>
      <c r="P75" s="205">
        <f xml:space="preserve"> 'Anx 3- 6th cp forecast'!P$75</f>
        <v>0</v>
      </c>
      <c r="Q75" s="205">
        <f xml:space="preserve"> 'Anx 3- 6th cp forecast'!Q$75</f>
        <v>0</v>
      </c>
      <c r="R75" s="297">
        <f>ROUND('Anx 3- 6th cp forecast'!R75,0)</f>
        <v>0</v>
      </c>
      <c r="S75" s="205">
        <f xml:space="preserve"> 'Anx 3- 6th cp forecast'!S$75</f>
        <v>0</v>
      </c>
      <c r="T75" s="205">
        <f xml:space="preserve"> 'Anx 3- 6th cp forecast'!T$75</f>
        <v>0</v>
      </c>
      <c r="U75" s="205">
        <f xml:space="preserve"> 'Anx 3- 6th cp forecast'!U$75</f>
        <v>0</v>
      </c>
      <c r="V75" s="297">
        <f>ROUND('Anx 3- 6th cp forecast'!V75,0)</f>
        <v>0</v>
      </c>
      <c r="W75" s="205">
        <f xml:space="preserve"> 'Anx 3- 6th cp forecast'!W$75</f>
        <v>0</v>
      </c>
      <c r="X75" s="205">
        <f xml:space="preserve"> 'Anx 3- 6th cp forecast'!X$75</f>
        <v>0</v>
      </c>
      <c r="Y75" s="195">
        <f xml:space="preserve"> 'Anx 3- 6th cp forecast'!Y$75</f>
        <v>0</v>
      </c>
      <c r="Z75" s="200">
        <v>0</v>
      </c>
      <c r="AA75" s="200">
        <v>0</v>
      </c>
      <c r="AB75" s="200">
        <v>0</v>
      </c>
      <c r="AC75" s="200"/>
    </row>
    <row r="76" spans="1:29" s="193" customFormat="1">
      <c r="A76" s="196" t="s">
        <v>153</v>
      </c>
      <c r="B76" s="297">
        <f t="shared" si="22"/>
        <v>0</v>
      </c>
      <c r="C76" s="205">
        <f t="shared" si="23"/>
        <v>0</v>
      </c>
      <c r="D76" s="205">
        <f t="shared" si="24"/>
        <v>0</v>
      </c>
      <c r="E76" s="205">
        <f t="shared" si="25"/>
        <v>0</v>
      </c>
      <c r="F76" s="297">
        <f>ROUND('Anx 3- 6th cp forecast'!F76,0)</f>
        <v>0</v>
      </c>
      <c r="G76" s="205">
        <f xml:space="preserve"> 'Anx 3- 6th cp forecast'!G$76</f>
        <v>273.32342701058332</v>
      </c>
      <c r="H76" s="205">
        <f xml:space="preserve"> 'Anx 3- 6th cp forecast'!H$76</f>
        <v>0</v>
      </c>
      <c r="I76" s="205">
        <f xml:space="preserve"> 'Anx 3- 6th cp forecast'!I$76</f>
        <v>0</v>
      </c>
      <c r="J76" s="297">
        <f>ROUND('Anx 3- 6th cp forecast'!J76,0)</f>
        <v>0</v>
      </c>
      <c r="K76" s="205">
        <f xml:space="preserve"> 'Anx 3- 6th cp forecast'!K$76</f>
        <v>305.35396637110944</v>
      </c>
      <c r="L76" s="205">
        <f xml:space="preserve"> 'Anx 3- 6th cp forecast'!L$76</f>
        <v>0</v>
      </c>
      <c r="M76" s="205">
        <f xml:space="preserve"> 'Anx 3- 6th cp forecast'!M$76</f>
        <v>0</v>
      </c>
      <c r="N76" s="297">
        <f>ROUND('Anx 3- 6th cp forecast'!N76,0)</f>
        <v>0</v>
      </c>
      <c r="O76" s="205">
        <f xml:space="preserve"> 'Anx 3- 6th cp forecast'!O$76</f>
        <v>341.98753791588751</v>
      </c>
      <c r="P76" s="205">
        <f xml:space="preserve"> 'Anx 3- 6th cp forecast'!P$76</f>
        <v>0</v>
      </c>
      <c r="Q76" s="205">
        <f xml:space="preserve"> 'Anx 3- 6th cp forecast'!Q$76</f>
        <v>0</v>
      </c>
      <c r="R76" s="297">
        <f>ROUND('Anx 3- 6th cp forecast'!R76,0)</f>
        <v>0</v>
      </c>
      <c r="S76" s="205">
        <f xml:space="preserve"> 'Anx 3- 6th cp forecast'!S$76</f>
        <v>383.95868235871012</v>
      </c>
      <c r="T76" s="205">
        <f xml:space="preserve"> 'Anx 3- 6th cp forecast'!T$76</f>
        <v>0</v>
      </c>
      <c r="U76" s="205">
        <f xml:space="preserve"> 'Anx 3- 6th cp forecast'!U$76</f>
        <v>0</v>
      </c>
      <c r="V76" s="297">
        <f>ROUND('Anx 3- 6th cp forecast'!V76,0)</f>
        <v>0</v>
      </c>
      <c r="W76" s="205">
        <f xml:space="preserve"> 'Anx 3- 6th cp forecast'!W$76</f>
        <v>432.12483381096001</v>
      </c>
      <c r="X76" s="205">
        <f xml:space="preserve"> 'Anx 3- 6th cp forecast'!X$76</f>
        <v>0</v>
      </c>
      <c r="Y76" s="195">
        <f xml:space="preserve"> 'Anx 3- 6th cp forecast'!Y$76</f>
        <v>0</v>
      </c>
      <c r="Z76" s="200">
        <v>0</v>
      </c>
      <c r="AA76" s="200">
        <v>0.13219437525909333</v>
      </c>
      <c r="AB76" s="200">
        <v>0</v>
      </c>
      <c r="AC76" s="200"/>
    </row>
    <row r="77" spans="1:29" s="193" customFormat="1">
      <c r="A77" s="196" t="s">
        <v>154</v>
      </c>
      <c r="B77" s="297">
        <f t="shared" si="22"/>
        <v>0</v>
      </c>
      <c r="C77" s="205">
        <f t="shared" si="23"/>
        <v>0</v>
      </c>
      <c r="D77" s="205">
        <f t="shared" si="24"/>
        <v>0</v>
      </c>
      <c r="E77" s="205">
        <f t="shared" si="25"/>
        <v>0</v>
      </c>
      <c r="F77" s="297">
        <f>ROUND('Anx 3- 6th cp forecast'!F77,0)</f>
        <v>0</v>
      </c>
      <c r="G77" s="205">
        <f xml:space="preserve"> 'Anx 3- 6th cp forecast'!G$77</f>
        <v>255.97837692647641</v>
      </c>
      <c r="H77" s="205">
        <f xml:space="preserve"> 'Anx 3- 6th cp forecast'!H$77</f>
        <v>0</v>
      </c>
      <c r="I77" s="205">
        <f xml:space="preserve"> 'Anx 3- 6th cp forecast'!I$77</f>
        <v>0</v>
      </c>
      <c r="J77" s="297">
        <f>ROUND('Anx 3- 6th cp forecast'!J77,0)</f>
        <v>0</v>
      </c>
      <c r="K77" s="205">
        <f xml:space="preserve"> 'Anx 3- 6th cp forecast'!K$77</f>
        <v>285.97626465700608</v>
      </c>
      <c r="L77" s="205">
        <f xml:space="preserve"> 'Anx 3- 6th cp forecast'!L$77</f>
        <v>0</v>
      </c>
      <c r="M77" s="205">
        <f xml:space="preserve"> 'Anx 3- 6th cp forecast'!M$77</f>
        <v>0</v>
      </c>
      <c r="N77" s="297">
        <f>ROUND('Anx 3- 6th cp forecast'!N77,0)</f>
        <v>0</v>
      </c>
      <c r="O77" s="205">
        <f xml:space="preserve"> 'Anx 3- 6th cp forecast'!O$77</f>
        <v>320.28507706879077</v>
      </c>
      <c r="P77" s="205">
        <f xml:space="preserve"> 'Anx 3- 6th cp forecast'!P$77</f>
        <v>0</v>
      </c>
      <c r="Q77" s="205">
        <f xml:space="preserve"> 'Anx 3- 6th cp forecast'!Q$77</f>
        <v>0</v>
      </c>
      <c r="R77" s="297">
        <f>ROUND('Anx 3- 6th cp forecast'!R77,0)</f>
        <v>0</v>
      </c>
      <c r="S77" s="205">
        <f xml:space="preserve"> 'Anx 3- 6th cp forecast'!S$77</f>
        <v>359.5927410686441</v>
      </c>
      <c r="T77" s="205">
        <f xml:space="preserve"> 'Anx 3- 6th cp forecast'!T$77</f>
        <v>0</v>
      </c>
      <c r="U77" s="205">
        <f xml:space="preserve"> 'Anx 3- 6th cp forecast'!U$77</f>
        <v>0</v>
      </c>
      <c r="V77" s="297">
        <f>ROUND('Anx 3- 6th cp forecast'!V77,0)</f>
        <v>0</v>
      </c>
      <c r="W77" s="205">
        <f xml:space="preserve"> 'Anx 3- 6th cp forecast'!W$77</f>
        <v>404.70227817050534</v>
      </c>
      <c r="X77" s="205">
        <f xml:space="preserve"> 'Anx 3- 6th cp forecast'!X$77</f>
        <v>0</v>
      </c>
      <c r="Y77" s="195">
        <f xml:space="preserve"> 'Anx 3- 6th cp forecast'!Y$77</f>
        <v>0</v>
      </c>
      <c r="Z77" s="200">
        <v>0</v>
      </c>
      <c r="AA77" s="200">
        <v>0.12380534660983154</v>
      </c>
      <c r="AB77" s="200">
        <v>0</v>
      </c>
      <c r="AC77" s="200"/>
    </row>
    <row r="78" spans="1:29" s="193" customFormat="1">
      <c r="A78" s="196" t="s">
        <v>155</v>
      </c>
      <c r="B78" s="297">
        <f t="shared" si="22"/>
        <v>0</v>
      </c>
      <c r="C78" s="205">
        <f t="shared" si="23"/>
        <v>0</v>
      </c>
      <c r="D78" s="205">
        <f t="shared" si="24"/>
        <v>0</v>
      </c>
      <c r="E78" s="205">
        <f t="shared" si="25"/>
        <v>0</v>
      </c>
      <c r="F78" s="297">
        <f>ROUND('Anx 3- 6th cp forecast'!F78,0)</f>
        <v>0</v>
      </c>
      <c r="G78" s="205">
        <f xml:space="preserve"> 'Anx 3- 6th cp forecast'!G$78</f>
        <v>515.6910400538053</v>
      </c>
      <c r="H78" s="205">
        <f xml:space="preserve"> 'Anx 3- 6th cp forecast'!H$78</f>
        <v>0</v>
      </c>
      <c r="I78" s="205">
        <f xml:space="preserve"> 'Anx 3- 6th cp forecast'!I$78</f>
        <v>0</v>
      </c>
      <c r="J78" s="297">
        <f>ROUND('Anx 3- 6th cp forecast'!J78,0)</f>
        <v>0</v>
      </c>
      <c r="K78" s="205">
        <f xml:space="preserve"> 'Anx 3- 6th cp forecast'!K$78</f>
        <v>576.1244333306812</v>
      </c>
      <c r="L78" s="205">
        <f xml:space="preserve"> 'Anx 3- 6th cp forecast'!L$78</f>
        <v>0</v>
      </c>
      <c r="M78" s="205">
        <f xml:space="preserve"> 'Anx 3- 6th cp forecast'!M$78</f>
        <v>0</v>
      </c>
      <c r="N78" s="297">
        <f>ROUND('Anx 3- 6th cp forecast'!N78,0)</f>
        <v>0</v>
      </c>
      <c r="O78" s="205">
        <f xml:space="preserve"> 'Anx 3- 6th cp forecast'!O$78</f>
        <v>645.24256497945714</v>
      </c>
      <c r="P78" s="205">
        <f xml:space="preserve"> 'Anx 3- 6th cp forecast'!P$78</f>
        <v>0</v>
      </c>
      <c r="Q78" s="205">
        <f xml:space="preserve"> 'Anx 3- 6th cp forecast'!Q$78</f>
        <v>0</v>
      </c>
      <c r="R78" s="297">
        <f>ROUND('Anx 3- 6th cp forecast'!R78,0)</f>
        <v>0</v>
      </c>
      <c r="S78" s="205">
        <f xml:space="preserve"> 'Anx 3- 6th cp forecast'!S$78</f>
        <v>724.43132448937513</v>
      </c>
      <c r="T78" s="205">
        <f xml:space="preserve"> 'Anx 3- 6th cp forecast'!T$78</f>
        <v>0</v>
      </c>
      <c r="U78" s="205">
        <f xml:space="preserve"> 'Anx 3- 6th cp forecast'!U$78</f>
        <v>0</v>
      </c>
      <c r="V78" s="297">
        <f>ROUND('Anx 3- 6th cp forecast'!V78,0)</f>
        <v>0</v>
      </c>
      <c r="W78" s="205">
        <f xml:space="preserve"> 'Anx 3- 6th cp forecast'!W$78</f>
        <v>815.30846959716735</v>
      </c>
      <c r="X78" s="205">
        <f xml:space="preserve"> 'Anx 3- 6th cp forecast'!X$78</f>
        <v>0</v>
      </c>
      <c r="Y78" s="195">
        <f xml:space="preserve"> 'Anx 3- 6th cp forecast'!Y$78</f>
        <v>0</v>
      </c>
      <c r="Z78" s="200">
        <v>0</v>
      </c>
      <c r="AA78" s="200">
        <v>0.24941680123155055</v>
      </c>
      <c r="AB78" s="200">
        <v>0</v>
      </c>
      <c r="AC78" s="200"/>
    </row>
    <row r="79" spans="1:29" s="193" customFormat="1">
      <c r="A79" s="197" t="s">
        <v>166</v>
      </c>
      <c r="B79" s="296">
        <f>B$69*$Z79</f>
        <v>0</v>
      </c>
      <c r="C79" s="212">
        <f>C$69*$AA79</f>
        <v>0</v>
      </c>
      <c r="D79" s="212">
        <f>D$69*$AB79</f>
        <v>0</v>
      </c>
      <c r="E79" s="212">
        <f>E$69*$AC79</f>
        <v>0</v>
      </c>
      <c r="F79" s="296">
        <f>ROUND('Anx 3- 6th cp forecast'!F79,0)</f>
        <v>26</v>
      </c>
      <c r="G79" s="212">
        <f xml:space="preserve"> 'Anx 3- 6th cp forecast'!G$79</f>
        <v>10.201142828029901</v>
      </c>
      <c r="H79" s="212">
        <f xml:space="preserve"> 'Anx 3- 6th cp forecast'!H$79</f>
        <v>8.2905061109683853</v>
      </c>
      <c r="I79" s="212">
        <f xml:space="preserve"> 'Anx 3- 6th cp forecast'!I$79</f>
        <v>0</v>
      </c>
      <c r="J79" s="296">
        <f>ROUND('Anx 3- 6th cp forecast'!J79,0)</f>
        <v>28</v>
      </c>
      <c r="K79" s="212">
        <f xml:space="preserve"> 'Anx 3- 6th cp forecast'!K$79</f>
        <v>11.396606057981678</v>
      </c>
      <c r="L79" s="212">
        <f xml:space="preserve"> 'Anx 3- 6th cp forecast'!L$79</f>
        <v>9.0355173876849495</v>
      </c>
      <c r="M79" s="212">
        <f xml:space="preserve"> 'Anx 3- 6th cp forecast'!M$79</f>
        <v>0</v>
      </c>
      <c r="N79" s="296">
        <f>ROUND('Anx 3- 6th cp forecast'!N79,0)</f>
        <v>31</v>
      </c>
      <c r="O79" s="212">
        <f xml:space="preserve"> 'Anx 3- 6th cp forecast'!O$79</f>
        <v>12.763866448781121</v>
      </c>
      <c r="P79" s="212">
        <f xml:space="preserve"> 'Anx 3- 6th cp forecast'!P$79</f>
        <v>9.8617016077490671</v>
      </c>
      <c r="Q79" s="212">
        <f xml:space="preserve"> 'Anx 3- 6th cp forecast'!Q$79</f>
        <v>0</v>
      </c>
      <c r="R79" s="296">
        <f>ROUND('Anx 3- 6th cp forecast'!R79,0)</f>
        <v>33</v>
      </c>
      <c r="S79" s="212">
        <f xml:space="preserve"> 'Anx 3- 6th cp forecast'!S$79</f>
        <v>14.330338974755005</v>
      </c>
      <c r="T79" s="212">
        <f xml:space="preserve"> 'Anx 3- 6th cp forecast'!T$79</f>
        <v>10.778873073699611</v>
      </c>
      <c r="U79" s="212">
        <f xml:space="preserve"> 'Anx 3- 6th cp forecast'!U$79</f>
        <v>0</v>
      </c>
      <c r="V79" s="296">
        <f>ROUND('Anx 3- 6th cp forecast'!V79,0)</f>
        <v>36</v>
      </c>
      <c r="W79" s="212">
        <f xml:space="preserve"> 'Anx 3- 6th cp forecast'!W$79</f>
        <v>16.128025312201284</v>
      </c>
      <c r="X79" s="212">
        <f xml:space="preserve"> 'Anx 3- 6th cp forecast'!X$79</f>
        <v>11.798097682781433</v>
      </c>
      <c r="Y79" s="192">
        <f xml:space="preserve"> 'Anx 3- 6th cp forecast'!Y$79</f>
        <v>0</v>
      </c>
      <c r="Z79" s="200">
        <v>6.4906966681090436E-3</v>
      </c>
      <c r="AA79" s="200">
        <v>4.9338387046785311E-3</v>
      </c>
      <c r="AB79" s="200">
        <v>9.4770977668370872E-3</v>
      </c>
      <c r="AC79" s="200"/>
    </row>
    <row r="80" spans="1:29" s="193" customFormat="1">
      <c r="A80" s="194" t="s">
        <v>167</v>
      </c>
      <c r="B80" s="297">
        <f>B$79*$Z80</f>
        <v>0</v>
      </c>
      <c r="C80" s="205">
        <f>C$79*$AA80</f>
        <v>0</v>
      </c>
      <c r="D80" s="205">
        <f>D$79*$AB80</f>
        <v>0</v>
      </c>
      <c r="E80" s="205">
        <f>E$79*$AC80</f>
        <v>0</v>
      </c>
      <c r="F80" s="297">
        <f>ROUND('Anx 3- 6th cp forecast'!F80,0)</f>
        <v>0</v>
      </c>
      <c r="G80" s="205">
        <f xml:space="preserve"> 'Anx 3- 6th cp forecast'!G$80</f>
        <v>4.8144018845524839</v>
      </c>
      <c r="H80" s="205">
        <f xml:space="preserve"> 'Anx 3- 6th cp forecast'!H$80</f>
        <v>0</v>
      </c>
      <c r="I80" s="205">
        <f xml:space="preserve"> 'Anx 3- 6th cp forecast'!I$80</f>
        <v>0</v>
      </c>
      <c r="J80" s="297">
        <f>ROUND('Anx 3- 6th cp forecast'!J80,0)</f>
        <v>0</v>
      </c>
      <c r="K80" s="205">
        <f xml:space="preserve"> 'Anx 3- 6th cp forecast'!K$80</f>
        <v>5.3785975363748157</v>
      </c>
      <c r="L80" s="205">
        <f xml:space="preserve"> 'Anx 3- 6th cp forecast'!L$80</f>
        <v>0</v>
      </c>
      <c r="M80" s="205">
        <f xml:space="preserve"> 'Anx 3- 6th cp forecast'!M$80</f>
        <v>0</v>
      </c>
      <c r="N80" s="297">
        <f>ROUND('Anx 3- 6th cp forecast'!N80,0)</f>
        <v>0</v>
      </c>
      <c r="O80" s="205">
        <f xml:space="preserve"> 'Anx 3- 6th cp forecast'!O$80</f>
        <v>6.0238723955848847</v>
      </c>
      <c r="P80" s="205">
        <f xml:space="preserve"> 'Anx 3- 6th cp forecast'!P$80</f>
        <v>0</v>
      </c>
      <c r="Q80" s="205">
        <f xml:space="preserve"> 'Anx 3- 6th cp forecast'!Q$80</f>
        <v>0</v>
      </c>
      <c r="R80" s="297">
        <f>ROUND('Anx 3- 6th cp forecast'!R80,0)</f>
        <v>0</v>
      </c>
      <c r="S80" s="205">
        <f xml:space="preserve"> 'Anx 3- 6th cp forecast'!S$80</f>
        <v>6.7631648854837678</v>
      </c>
      <c r="T80" s="205">
        <f xml:space="preserve"> 'Anx 3- 6th cp forecast'!T$80</f>
        <v>0</v>
      </c>
      <c r="U80" s="205">
        <f xml:space="preserve"> 'Anx 3- 6th cp forecast'!U$80</f>
        <v>0</v>
      </c>
      <c r="V80" s="297">
        <f>ROUND('Anx 3- 6th cp forecast'!V80,0)</f>
        <v>0</v>
      </c>
      <c r="W80" s="205">
        <f xml:space="preserve"> 'Anx 3- 6th cp forecast'!W$80</f>
        <v>7.6115781110151932</v>
      </c>
      <c r="X80" s="205">
        <f xml:space="preserve"> 'Anx 3- 6th cp forecast'!X$80</f>
        <v>0</v>
      </c>
      <c r="Y80" s="190">
        <f xml:space="preserve"> 'Anx 3- 6th cp forecast'!Y$80</f>
        <v>0</v>
      </c>
      <c r="Z80" s="200">
        <v>0</v>
      </c>
      <c r="AA80" s="200">
        <v>2.328511889139945E-3</v>
      </c>
      <c r="AB80" s="200">
        <v>0</v>
      </c>
      <c r="AC80" s="200"/>
    </row>
    <row r="81" spans="1:29" s="193" customFormat="1">
      <c r="A81" s="194" t="s">
        <v>168</v>
      </c>
      <c r="B81" s="297">
        <f>B$79*Z$81</f>
        <v>0</v>
      </c>
      <c r="C81" s="205">
        <f>C$79*$AA81</f>
        <v>0</v>
      </c>
      <c r="D81" s="205">
        <f t="shared" ref="D81" si="26">D$79*AB$81</f>
        <v>0</v>
      </c>
      <c r="E81" s="205">
        <f>E$79*$AC81</f>
        <v>0</v>
      </c>
      <c r="F81" s="297">
        <f>ROUND('Anx 3- 6th cp forecast'!F81,0)</f>
        <v>0</v>
      </c>
      <c r="G81" s="205">
        <f xml:space="preserve"> 'Anx 3- 6th cp forecast'!G$81</f>
        <v>4.4545723633273511</v>
      </c>
      <c r="H81" s="205">
        <f xml:space="preserve"> 'Anx 3- 6th cp forecast'!H$81</f>
        <v>0</v>
      </c>
      <c r="I81" s="205">
        <f xml:space="preserve"> 'Anx 3- 6th cp forecast'!I$81</f>
        <v>0</v>
      </c>
      <c r="J81" s="297">
        <f>ROUND('Anx 3- 6th cp forecast'!J81,0)</f>
        <v>0</v>
      </c>
      <c r="K81" s="205">
        <f xml:space="preserve"> 'Anx 3- 6th cp forecast'!K$81</f>
        <v>4.9765999003680887</v>
      </c>
      <c r="L81" s="205">
        <f xml:space="preserve"> 'Anx 3- 6th cp forecast'!L$81</f>
        <v>0</v>
      </c>
      <c r="M81" s="205">
        <f xml:space="preserve"> 'Anx 3- 6th cp forecast'!M$81</f>
        <v>0</v>
      </c>
      <c r="N81" s="297">
        <f>ROUND('Anx 3- 6th cp forecast'!N81,0)</f>
        <v>0</v>
      </c>
      <c r="O81" s="205">
        <f xml:space="preserve"> 'Anx 3- 6th cp forecast'!O$81</f>
        <v>5.5736467659008593</v>
      </c>
      <c r="P81" s="205">
        <f xml:space="preserve"> 'Anx 3- 6th cp forecast'!P$81</f>
        <v>0</v>
      </c>
      <c r="Q81" s="205">
        <f xml:space="preserve"> 'Anx 3- 6th cp forecast'!Q$81</f>
        <v>0</v>
      </c>
      <c r="R81" s="297">
        <f>ROUND('Anx 3- 6th cp forecast'!R81,0)</f>
        <v>0</v>
      </c>
      <c r="S81" s="205">
        <f xml:space="preserve"> 'Anx 3- 6th cp forecast'!S$81</f>
        <v>6.2576843624475273</v>
      </c>
      <c r="T81" s="205">
        <f xml:space="preserve"> 'Anx 3- 6th cp forecast'!T$81</f>
        <v>0</v>
      </c>
      <c r="U81" s="205">
        <f xml:space="preserve"> 'Anx 3- 6th cp forecast'!U$81</f>
        <v>0</v>
      </c>
      <c r="V81" s="297">
        <f>ROUND('Anx 3- 6th cp forecast'!V81,0)</f>
        <v>0</v>
      </c>
      <c r="W81" s="205">
        <f xml:space="preserve"> 'Anx 3- 6th cp forecast'!W$81</f>
        <v>7.0426869853610903</v>
      </c>
      <c r="X81" s="205">
        <f xml:space="preserve"> 'Anx 3- 6th cp forecast'!X$81</f>
        <v>0</v>
      </c>
      <c r="Y81" s="190">
        <f xml:space="preserve"> 'Anx 3- 6th cp forecast'!Y$81</f>
        <v>0</v>
      </c>
      <c r="Z81" s="200">
        <v>0</v>
      </c>
      <c r="AA81" s="200">
        <v>2.1544783667361254E-3</v>
      </c>
      <c r="AB81" s="200">
        <v>0</v>
      </c>
      <c r="AC81" s="200"/>
    </row>
    <row r="82" spans="1:29" s="193" customFormat="1">
      <c r="A82" s="194" t="s">
        <v>169</v>
      </c>
      <c r="B82" s="297">
        <f>B$79*$Z82</f>
        <v>0</v>
      </c>
      <c r="C82" s="205">
        <f>C$79*$AA82</f>
        <v>0</v>
      </c>
      <c r="D82" s="205">
        <f>D$79*$AB82</f>
        <v>0</v>
      </c>
      <c r="E82" s="205">
        <f>E$79*$AC82</f>
        <v>0</v>
      </c>
      <c r="F82" s="297">
        <f>ROUND('Anx 3- 6th cp forecast'!F82,0)</f>
        <v>0</v>
      </c>
      <c r="G82" s="205">
        <f xml:space="preserve"> 'Anx 3- 6th cp forecast'!G$82</f>
        <v>8.3259581751380196</v>
      </c>
      <c r="H82" s="205">
        <f xml:space="preserve"> 'Anx 3- 6th cp forecast'!H$82</f>
        <v>0</v>
      </c>
      <c r="I82" s="205">
        <f xml:space="preserve"> 'Anx 3- 6th cp forecast'!I$82</f>
        <v>0</v>
      </c>
      <c r="J82" s="297">
        <f>ROUND('Anx 3- 6th cp forecast'!J82,0)</f>
        <v>0</v>
      </c>
      <c r="K82" s="205">
        <f xml:space="preserve"> 'Anx 3- 6th cp forecast'!K$82</f>
        <v>9.3016701145047325</v>
      </c>
      <c r="L82" s="205">
        <f xml:space="preserve"> 'Anx 3- 6th cp forecast'!L$82</f>
        <v>0</v>
      </c>
      <c r="M82" s="205">
        <f xml:space="preserve"> 'Anx 3- 6th cp forecast'!M$82</f>
        <v>0</v>
      </c>
      <c r="N82" s="297">
        <f>ROUND('Anx 3- 6th cp forecast'!N82,0)</f>
        <v>0</v>
      </c>
      <c r="O82" s="205">
        <f xml:space="preserve"> 'Anx 3- 6th cp forecast'!O$82</f>
        <v>10.417599282464193</v>
      </c>
      <c r="P82" s="205">
        <f xml:space="preserve"> 'Anx 3- 6th cp forecast'!P$82</f>
        <v>0</v>
      </c>
      <c r="Q82" s="205">
        <f xml:space="preserve"> 'Anx 3- 6th cp forecast'!Q$82</f>
        <v>0</v>
      </c>
      <c r="R82" s="297">
        <f>ROUND('Anx 3- 6th cp forecast'!R82,0)</f>
        <v>0</v>
      </c>
      <c r="S82" s="205">
        <f xml:space="preserve"> 'Anx 3- 6th cp forecast'!S$82</f>
        <v>11.696121204334018</v>
      </c>
      <c r="T82" s="205">
        <f xml:space="preserve"> 'Anx 3- 6th cp forecast'!T$82</f>
        <v>0</v>
      </c>
      <c r="U82" s="205">
        <f xml:space="preserve"> 'Anx 3- 6th cp forecast'!U$82</f>
        <v>0</v>
      </c>
      <c r="V82" s="297">
        <f>ROUND('Anx 3- 6th cp forecast'!V82,0)</f>
        <v>0</v>
      </c>
      <c r="W82" s="205">
        <f xml:space="preserve"> 'Anx 3- 6th cp forecast'!W$82</f>
        <v>13.163354975090403</v>
      </c>
      <c r="X82" s="205">
        <f xml:space="preserve"> 'Anx 3- 6th cp forecast'!X$82</f>
        <v>0</v>
      </c>
      <c r="Y82" s="190">
        <f xml:space="preserve"> 'Anx 3- 6th cp forecast'!Y$82</f>
        <v>0</v>
      </c>
      <c r="Z82" s="200">
        <v>0</v>
      </c>
      <c r="AA82" s="200">
        <v>4.0268953577590454E-3</v>
      </c>
      <c r="AB82" s="200">
        <v>0</v>
      </c>
      <c r="AC82" s="200"/>
    </row>
    <row r="83" spans="1:29" s="193" customFormat="1">
      <c r="A83" s="194" t="s">
        <v>170</v>
      </c>
      <c r="B83" s="297">
        <f>B$79*$Z83</f>
        <v>0</v>
      </c>
      <c r="C83" s="205">
        <f>C$79*$AA83</f>
        <v>0</v>
      </c>
      <c r="D83" s="205">
        <f>D$79*$AB83</f>
        <v>0</v>
      </c>
      <c r="E83" s="205">
        <f>E$79*$AC83</f>
        <v>0</v>
      </c>
      <c r="F83" s="297">
        <f>ROUND('Anx 3- 6th cp forecast'!F83,0)</f>
        <v>0</v>
      </c>
      <c r="G83" s="205">
        <f xml:space="preserve"> 'Anx 3- 6th cp forecast'!G$83</f>
        <v>0</v>
      </c>
      <c r="H83" s="205">
        <f xml:space="preserve"> 'Anx 3- 6th cp forecast'!H$83</f>
        <v>0</v>
      </c>
      <c r="I83" s="205">
        <f xml:space="preserve"> 'Anx 3- 6th cp forecast'!I$83</f>
        <v>0</v>
      </c>
      <c r="J83" s="297">
        <f>ROUND('Anx 3- 6th cp forecast'!J83,0)</f>
        <v>0</v>
      </c>
      <c r="K83" s="205">
        <f xml:space="preserve"> 'Anx 3- 6th cp forecast'!K$83</f>
        <v>0</v>
      </c>
      <c r="L83" s="205">
        <f xml:space="preserve"> 'Anx 3- 6th cp forecast'!L$83</f>
        <v>0</v>
      </c>
      <c r="M83" s="205">
        <f xml:space="preserve"> 'Anx 3- 6th cp forecast'!M$83</f>
        <v>0</v>
      </c>
      <c r="N83" s="297">
        <f>ROUND('Anx 3- 6th cp forecast'!N83,0)</f>
        <v>0</v>
      </c>
      <c r="O83" s="205">
        <f xml:space="preserve"> 'Anx 3- 6th cp forecast'!O$83</f>
        <v>0</v>
      </c>
      <c r="P83" s="205">
        <f xml:space="preserve"> 'Anx 3- 6th cp forecast'!P$83</f>
        <v>0</v>
      </c>
      <c r="Q83" s="205">
        <f xml:space="preserve"> 'Anx 3- 6th cp forecast'!Q$83</f>
        <v>0</v>
      </c>
      <c r="R83" s="297">
        <f>ROUND('Anx 3- 6th cp forecast'!R83,0)</f>
        <v>0</v>
      </c>
      <c r="S83" s="205">
        <f xml:space="preserve"> 'Anx 3- 6th cp forecast'!S$83</f>
        <v>0</v>
      </c>
      <c r="T83" s="205">
        <f xml:space="preserve"> 'Anx 3- 6th cp forecast'!T$83</f>
        <v>0</v>
      </c>
      <c r="U83" s="205">
        <f xml:space="preserve"> 'Anx 3- 6th cp forecast'!U$83</f>
        <v>0</v>
      </c>
      <c r="V83" s="297">
        <f>ROUND('Anx 3- 6th cp forecast'!V83,0)</f>
        <v>0</v>
      </c>
      <c r="W83" s="205">
        <f xml:space="preserve"> 'Anx 3- 6th cp forecast'!W$83</f>
        <v>0</v>
      </c>
      <c r="X83" s="205">
        <f xml:space="preserve"> 'Anx 3- 6th cp forecast'!X$83</f>
        <v>0</v>
      </c>
      <c r="Y83" s="190">
        <f xml:space="preserve"> 'Anx 3- 6th cp forecast'!Y$83</f>
        <v>0</v>
      </c>
      <c r="Z83" s="200">
        <v>0</v>
      </c>
      <c r="AA83" s="200">
        <v>0</v>
      </c>
      <c r="AB83" s="200">
        <v>0</v>
      </c>
      <c r="AC83" s="200"/>
    </row>
    <row r="84" spans="1:29" s="132" customFormat="1" ht="13">
      <c r="A84" s="257" t="s">
        <v>40</v>
      </c>
      <c r="B84" s="332"/>
      <c r="C84" s="268"/>
      <c r="D84" s="268"/>
      <c r="E84" s="271"/>
      <c r="F84" s="296">
        <f>ROUND('Anx 3- 6th cp forecast'!F84,0)</f>
        <v>0</v>
      </c>
      <c r="G84" s="208">
        <f xml:space="preserve"> 'Anx 3- 6th cp forecast'!G$84</f>
        <v>0</v>
      </c>
      <c r="H84" s="212">
        <f xml:space="preserve"> 'Anx 3- 6th cp forecast'!H$84</f>
        <v>0</v>
      </c>
      <c r="I84" s="212">
        <f xml:space="preserve"> 'Anx 3- 6th cp forecast'!I$84</f>
        <v>0</v>
      </c>
      <c r="J84" s="296">
        <f>ROUND('Anx 3- 6th cp forecast'!J84,0)</f>
        <v>0</v>
      </c>
      <c r="K84" s="208">
        <f xml:space="preserve"> 'Anx 3- 6th cp forecast'!K$84</f>
        <v>0</v>
      </c>
      <c r="L84" s="212">
        <f xml:space="preserve"> 'Anx 3- 6th cp forecast'!L$84</f>
        <v>0</v>
      </c>
      <c r="M84" s="212">
        <f xml:space="preserve"> 'Anx 3- 6th cp forecast'!M$84</f>
        <v>0</v>
      </c>
      <c r="N84" s="296">
        <f>ROUND('Anx 3- 6th cp forecast'!N84,0)</f>
        <v>0</v>
      </c>
      <c r="O84" s="208">
        <f xml:space="preserve"> 'Anx 3- 6th cp forecast'!O$84</f>
        <v>0</v>
      </c>
      <c r="P84" s="215">
        <f xml:space="preserve"> 'Anx 3- 6th cp forecast'!P$84</f>
        <v>0</v>
      </c>
      <c r="Q84" s="215">
        <f xml:space="preserve"> 'Anx 3- 6th cp forecast'!Q$84</f>
        <v>0</v>
      </c>
      <c r="R84" s="296">
        <f>ROUND('Anx 3- 6th cp forecast'!R84,0)</f>
        <v>0</v>
      </c>
      <c r="S84" s="208">
        <f xml:space="preserve"> 'Anx 3- 6th cp forecast'!S$84</f>
        <v>0</v>
      </c>
      <c r="T84" s="212">
        <f xml:space="preserve"> 'Anx 3- 6th cp forecast'!T$84</f>
        <v>0</v>
      </c>
      <c r="U84" s="212">
        <f xml:space="preserve"> 'Anx 3- 6th cp forecast'!U$84</f>
        <v>0</v>
      </c>
      <c r="V84" s="296">
        <f>ROUND('Anx 3- 6th cp forecast'!V84,0)</f>
        <v>0</v>
      </c>
      <c r="W84" s="208">
        <f xml:space="preserve"> 'Anx 3- 6th cp forecast'!W$84</f>
        <v>0</v>
      </c>
      <c r="X84" s="212">
        <f xml:space="preserve"> 'Anx 3- 6th cp forecast'!X$84</f>
        <v>0</v>
      </c>
      <c r="Y84" s="192">
        <f xml:space="preserve"> 'Anx 3- 6th cp forecast'!Y$84</f>
        <v>0</v>
      </c>
      <c r="Z84" s="188">
        <v>0</v>
      </c>
      <c r="AA84" s="188">
        <v>0</v>
      </c>
      <c r="AB84" s="188">
        <v>0</v>
      </c>
      <c r="AC84" s="188"/>
    </row>
    <row r="85" spans="1:29" s="132" customFormat="1" ht="13">
      <c r="A85" s="257" t="s">
        <v>46</v>
      </c>
      <c r="B85" s="332"/>
      <c r="C85" s="268"/>
      <c r="D85" s="268"/>
      <c r="E85" s="271"/>
      <c r="F85" s="296">
        <f>ROUND('Anx 3- 6th cp forecast'!F85,0)</f>
        <v>1190</v>
      </c>
      <c r="G85" s="208">
        <f xml:space="preserve"> 'Anx 3- 6th cp forecast'!G$85</f>
        <v>255.14767920851756</v>
      </c>
      <c r="H85" s="212">
        <f xml:space="preserve"> 'Anx 3- 6th cp forecast'!H$85</f>
        <v>209.11473018616564</v>
      </c>
      <c r="I85" s="212">
        <f xml:space="preserve"> 'Anx 3- 6th cp forecast'!I$85</f>
        <v>0</v>
      </c>
      <c r="J85" s="296">
        <f>ROUND('Anx 3- 6th cp forecast'!J85,0)</f>
        <v>1320</v>
      </c>
      <c r="K85" s="208">
        <f xml:space="preserve"> 'Anx 3- 6th cp forecast'!K$85</f>
        <v>270.67226024270241</v>
      </c>
      <c r="L85" s="212">
        <f xml:space="preserve"> 'Anx 3- 6th cp forecast'!L$85</f>
        <v>237.89959134692111</v>
      </c>
      <c r="M85" s="212">
        <f xml:space="preserve"> 'Anx 3- 6th cp forecast'!M$85</f>
        <v>0</v>
      </c>
      <c r="N85" s="296">
        <f>ROUND('Anx 3- 6th cp forecast'!N85,0)</f>
        <v>1469</v>
      </c>
      <c r="O85" s="208">
        <f xml:space="preserve"> 'Anx 3- 6th cp forecast'!O$85</f>
        <v>287.25776851760048</v>
      </c>
      <c r="P85" s="215">
        <f xml:space="preserve"> 'Anx 3- 6th cp forecast'!P$85</f>
        <v>272.05052671055603</v>
      </c>
      <c r="Q85" s="215">
        <f xml:space="preserve"> 'Anx 3- 6th cp forecast'!Q$85</f>
        <v>0</v>
      </c>
      <c r="R85" s="296">
        <f>ROUND('Anx 3- 6th cp forecast'!R85,0)</f>
        <v>1639</v>
      </c>
      <c r="S85" s="208">
        <f xml:space="preserve"> 'Anx 3- 6th cp forecast'!S$85</f>
        <v>304.98444452133509</v>
      </c>
      <c r="T85" s="212">
        <f xml:space="preserve"> 'Anx 3- 6th cp forecast'!T$85</f>
        <v>312.73069517948966</v>
      </c>
      <c r="U85" s="212">
        <f xml:space="preserve"> 'Anx 3- 6th cp forecast'!U$85</f>
        <v>0</v>
      </c>
      <c r="V85" s="296">
        <f>ROUND('Anx 3- 6th cp forecast'!V85,0)</f>
        <v>1833</v>
      </c>
      <c r="W85" s="208">
        <f xml:space="preserve"> 'Anx 3- 6th cp forecast'!W$85</f>
        <v>323.93916871644439</v>
      </c>
      <c r="X85" s="212">
        <f xml:space="preserve"> 'Anx 3- 6th cp forecast'!X$85</f>
        <v>361.40191422549793</v>
      </c>
      <c r="Y85" s="192">
        <f xml:space="preserve"> 'Anx 3- 6th cp forecast'!Y$85</f>
        <v>0</v>
      </c>
      <c r="Z85" s="188"/>
      <c r="AA85" s="188"/>
      <c r="AB85" s="188"/>
      <c r="AC85" s="188"/>
    </row>
    <row r="86" spans="1:29" customFormat="1">
      <c r="A86" s="196" t="s">
        <v>156</v>
      </c>
      <c r="B86" s="297">
        <f ca="1">B$86*$Z86</f>
        <v>0</v>
      </c>
      <c r="C86" s="205">
        <f ca="1">C$86*$AB86</f>
        <v>0</v>
      </c>
      <c r="D86" s="205">
        <f>D$85*$AC86</f>
        <v>0</v>
      </c>
      <c r="E86" s="205">
        <f ca="1">IFERROR(E$86*#REF!,0)</f>
        <v>0</v>
      </c>
      <c r="F86" s="297">
        <f>ROUND('Anx 3- 6th cp forecast'!F86,0)</f>
        <v>0</v>
      </c>
      <c r="G86" s="205">
        <f xml:space="preserve"> 'Anx 3- 6th cp forecast'!G$86</f>
        <v>0</v>
      </c>
      <c r="H86" s="205">
        <f xml:space="preserve"> 'Anx 3- 6th cp forecast'!H$86</f>
        <v>0</v>
      </c>
      <c r="I86" s="205">
        <f xml:space="preserve"> 'Anx 3- 6th cp forecast'!I$86</f>
        <v>0</v>
      </c>
      <c r="J86" s="297">
        <f>ROUND('Anx 3- 6th cp forecast'!J86,0)</f>
        <v>0</v>
      </c>
      <c r="K86" s="205">
        <f xml:space="preserve"> 'Anx 3- 6th cp forecast'!K$86</f>
        <v>0</v>
      </c>
      <c r="L86" s="205">
        <f xml:space="preserve"> 'Anx 3- 6th cp forecast'!L$86</f>
        <v>0</v>
      </c>
      <c r="M86" s="205">
        <f xml:space="preserve"> 'Anx 3- 6th cp forecast'!M$86</f>
        <v>0</v>
      </c>
      <c r="N86" s="297">
        <f>ROUND('Anx 3- 6th cp forecast'!N86,0)</f>
        <v>0</v>
      </c>
      <c r="O86" s="205">
        <f xml:space="preserve"> 'Anx 3- 6th cp forecast'!O$86</f>
        <v>0</v>
      </c>
      <c r="P86" s="205">
        <f xml:space="preserve"> 'Anx 3- 6th cp forecast'!P$86</f>
        <v>0</v>
      </c>
      <c r="Q86" s="205">
        <f xml:space="preserve"> 'Anx 3- 6th cp forecast'!Q$86</f>
        <v>0</v>
      </c>
      <c r="R86" s="297">
        <f>ROUND('Anx 3- 6th cp forecast'!R86,0)</f>
        <v>0</v>
      </c>
      <c r="S86" s="205">
        <f xml:space="preserve"> 'Anx 3- 6th cp forecast'!S$86</f>
        <v>0</v>
      </c>
      <c r="T86" s="205">
        <f xml:space="preserve"> 'Anx 3- 6th cp forecast'!T$86</f>
        <v>0</v>
      </c>
      <c r="U86" s="205">
        <f xml:space="preserve"> 'Anx 3- 6th cp forecast'!U$86</f>
        <v>0</v>
      </c>
      <c r="V86" s="297">
        <f>ROUND('Anx 3- 6th cp forecast'!V86,0)</f>
        <v>0</v>
      </c>
      <c r="W86" s="205">
        <f xml:space="preserve"> 'Anx 3- 6th cp forecast'!W$86</f>
        <v>0</v>
      </c>
      <c r="X86" s="205">
        <f xml:space="preserve"> 'Anx 3- 6th cp forecast'!X$86</f>
        <v>0</v>
      </c>
      <c r="Y86" s="195">
        <f xml:space="preserve"> 'Anx 3- 6th cp forecast'!Y$86</f>
        <v>0</v>
      </c>
      <c r="Z86" s="135"/>
      <c r="AA86" s="133">
        <v>0.4427925296931402</v>
      </c>
      <c r="AB86" s="135"/>
      <c r="AC86" s="135"/>
    </row>
    <row r="87" spans="1:29" customFormat="1">
      <c r="A87" s="196" t="s">
        <v>157</v>
      </c>
      <c r="B87" s="297">
        <f t="shared" ref="B87:B89" ca="1" si="27">B$86*$Z87</f>
        <v>0</v>
      </c>
      <c r="C87" s="205">
        <f ca="1">C$86*$AB87</f>
        <v>0</v>
      </c>
      <c r="D87" s="205">
        <f>D$86*$AC87</f>
        <v>0</v>
      </c>
      <c r="E87" s="205">
        <f ca="1">IFERROR(E$86*#REF!,0)</f>
        <v>0</v>
      </c>
      <c r="F87" s="297">
        <f>ROUND('Anx 3- 6th cp forecast'!F87,0)</f>
        <v>0</v>
      </c>
      <c r="G87" s="205">
        <f xml:space="preserve"> 'Anx 3- 6th cp forecast'!G$87</f>
        <v>0</v>
      </c>
      <c r="H87" s="205">
        <f xml:space="preserve"> 'Anx 3- 6th cp forecast'!H$87</f>
        <v>0</v>
      </c>
      <c r="I87" s="205">
        <f xml:space="preserve"> 'Anx 3- 6th cp forecast'!I$87</f>
        <v>0</v>
      </c>
      <c r="J87" s="297">
        <f>ROUND('Anx 3- 6th cp forecast'!J87,0)</f>
        <v>0</v>
      </c>
      <c r="K87" s="205">
        <f xml:space="preserve"> 'Anx 3- 6th cp forecast'!K$87</f>
        <v>0</v>
      </c>
      <c r="L87" s="205">
        <f xml:space="preserve"> 'Anx 3- 6th cp forecast'!L$87</f>
        <v>0</v>
      </c>
      <c r="M87" s="205">
        <f xml:space="preserve"> 'Anx 3- 6th cp forecast'!M$87</f>
        <v>0</v>
      </c>
      <c r="N87" s="297">
        <f>ROUND('Anx 3- 6th cp forecast'!N87,0)</f>
        <v>0</v>
      </c>
      <c r="O87" s="205">
        <f xml:space="preserve"> 'Anx 3- 6th cp forecast'!O$87</f>
        <v>0</v>
      </c>
      <c r="P87" s="205">
        <f xml:space="preserve"> 'Anx 3- 6th cp forecast'!P$87</f>
        <v>0</v>
      </c>
      <c r="Q87" s="205">
        <f xml:space="preserve"> 'Anx 3- 6th cp forecast'!Q$87</f>
        <v>0</v>
      </c>
      <c r="R87" s="297">
        <f>ROUND('Anx 3- 6th cp forecast'!R87,0)</f>
        <v>0</v>
      </c>
      <c r="S87" s="205">
        <f xml:space="preserve"> 'Anx 3- 6th cp forecast'!S$87</f>
        <v>0</v>
      </c>
      <c r="T87" s="205">
        <f xml:space="preserve"> 'Anx 3- 6th cp forecast'!T$87</f>
        <v>0</v>
      </c>
      <c r="U87" s="205">
        <f xml:space="preserve"> 'Anx 3- 6th cp forecast'!U$87</f>
        <v>0</v>
      </c>
      <c r="V87" s="297">
        <f>ROUND('Anx 3- 6th cp forecast'!V87,0)</f>
        <v>0</v>
      </c>
      <c r="W87" s="205">
        <f xml:space="preserve"> 'Anx 3- 6th cp forecast'!W$87</f>
        <v>0</v>
      </c>
      <c r="X87" s="205">
        <f xml:space="preserve"> 'Anx 3- 6th cp forecast'!X$87</f>
        <v>0</v>
      </c>
      <c r="Y87" s="195">
        <f xml:space="preserve"> 'Anx 3- 6th cp forecast'!Y$87</f>
        <v>0</v>
      </c>
      <c r="Z87" s="135">
        <v>0</v>
      </c>
      <c r="AA87" s="133">
        <v>0.21157197086673393</v>
      </c>
      <c r="AB87" s="135">
        <v>0</v>
      </c>
      <c r="AC87" s="135"/>
    </row>
    <row r="88" spans="1:29" customFormat="1">
      <c r="A88" s="196" t="s">
        <v>158</v>
      </c>
      <c r="B88" s="297">
        <f t="shared" ca="1" si="27"/>
        <v>0</v>
      </c>
      <c r="C88" s="205">
        <f ca="1">C$86*$AB88</f>
        <v>0</v>
      </c>
      <c r="D88" s="205">
        <f>D$86*$AC88</f>
        <v>0</v>
      </c>
      <c r="E88" s="205">
        <f ca="1">IFERROR(E$86*#REF!,0)</f>
        <v>0</v>
      </c>
      <c r="F88" s="297">
        <f>ROUND('Anx 3- 6th cp forecast'!F88,0)</f>
        <v>0</v>
      </c>
      <c r="G88" s="205">
        <f xml:space="preserve"> 'Anx 3- 6th cp forecast'!G$88</f>
        <v>0</v>
      </c>
      <c r="H88" s="205">
        <f xml:space="preserve"> 'Anx 3- 6th cp forecast'!H$88</f>
        <v>0</v>
      </c>
      <c r="I88" s="205">
        <f xml:space="preserve"> 'Anx 3- 6th cp forecast'!I$88</f>
        <v>0</v>
      </c>
      <c r="J88" s="297">
        <f>ROUND('Anx 3- 6th cp forecast'!J88,0)</f>
        <v>0</v>
      </c>
      <c r="K88" s="205">
        <f xml:space="preserve"> 'Anx 3- 6th cp forecast'!K$88</f>
        <v>0</v>
      </c>
      <c r="L88" s="205">
        <f xml:space="preserve"> 'Anx 3- 6th cp forecast'!L$88</f>
        <v>0</v>
      </c>
      <c r="M88" s="205">
        <f xml:space="preserve"> 'Anx 3- 6th cp forecast'!M$88</f>
        <v>0</v>
      </c>
      <c r="N88" s="297">
        <f>ROUND('Anx 3- 6th cp forecast'!N88,0)</f>
        <v>0</v>
      </c>
      <c r="O88" s="205">
        <f xml:space="preserve"> 'Anx 3- 6th cp forecast'!O$88</f>
        <v>0</v>
      </c>
      <c r="P88" s="205">
        <f xml:space="preserve"> 'Anx 3- 6th cp forecast'!P$88</f>
        <v>0</v>
      </c>
      <c r="Q88" s="205">
        <f xml:space="preserve"> 'Anx 3- 6th cp forecast'!Q$88</f>
        <v>0</v>
      </c>
      <c r="R88" s="297">
        <f>ROUND('Anx 3- 6th cp forecast'!R88,0)</f>
        <v>0</v>
      </c>
      <c r="S88" s="205">
        <f xml:space="preserve"> 'Anx 3- 6th cp forecast'!S$88</f>
        <v>0</v>
      </c>
      <c r="T88" s="205">
        <f xml:space="preserve"> 'Anx 3- 6th cp forecast'!T$88</f>
        <v>0</v>
      </c>
      <c r="U88" s="205">
        <f xml:space="preserve"> 'Anx 3- 6th cp forecast'!U$88</f>
        <v>0</v>
      </c>
      <c r="V88" s="297">
        <f>ROUND('Anx 3- 6th cp forecast'!V88,0)</f>
        <v>0</v>
      </c>
      <c r="W88" s="205">
        <f xml:space="preserve"> 'Anx 3- 6th cp forecast'!W$88</f>
        <v>0</v>
      </c>
      <c r="X88" s="205">
        <f xml:space="preserve"> 'Anx 3- 6th cp forecast'!X$88</f>
        <v>0</v>
      </c>
      <c r="Y88" s="195">
        <f xml:space="preserve"> 'Anx 3- 6th cp forecast'!Y$88</f>
        <v>0</v>
      </c>
      <c r="Z88" s="135">
        <v>0</v>
      </c>
      <c r="AA88" s="133">
        <v>0.1199771627723438</v>
      </c>
      <c r="AB88" s="135">
        <v>0</v>
      </c>
      <c r="AC88" s="135"/>
    </row>
    <row r="89" spans="1:29" customFormat="1">
      <c r="A89" s="196" t="s">
        <v>159</v>
      </c>
      <c r="B89" s="297">
        <f t="shared" ca="1" si="27"/>
        <v>0</v>
      </c>
      <c r="C89" s="205">
        <f ca="1">C$86*$AB89</f>
        <v>0</v>
      </c>
      <c r="D89" s="205">
        <f>D$86*$AC89</f>
        <v>0</v>
      </c>
      <c r="E89" s="205">
        <f ca="1">IFERROR(E$86*#REF!,0)</f>
        <v>0</v>
      </c>
      <c r="F89" s="297">
        <f>ROUND('Anx 3- 6th cp forecast'!F89,0)</f>
        <v>0</v>
      </c>
      <c r="G89" s="205">
        <f xml:space="preserve"> 'Anx 3- 6th cp forecast'!G$89</f>
        <v>0</v>
      </c>
      <c r="H89" s="205">
        <f xml:space="preserve"> 'Anx 3- 6th cp forecast'!H$89</f>
        <v>0</v>
      </c>
      <c r="I89" s="205">
        <f xml:space="preserve"> 'Anx 3- 6th cp forecast'!I$89</f>
        <v>0</v>
      </c>
      <c r="J89" s="297">
        <f>ROUND('Anx 3- 6th cp forecast'!J89,0)</f>
        <v>0</v>
      </c>
      <c r="K89" s="205">
        <f xml:space="preserve"> 'Anx 3- 6th cp forecast'!K$89</f>
        <v>0</v>
      </c>
      <c r="L89" s="205">
        <f xml:space="preserve"> 'Anx 3- 6th cp forecast'!L$89</f>
        <v>0</v>
      </c>
      <c r="M89" s="205">
        <f xml:space="preserve"> 'Anx 3- 6th cp forecast'!M$89</f>
        <v>0</v>
      </c>
      <c r="N89" s="297">
        <f>ROUND('Anx 3- 6th cp forecast'!N89,0)</f>
        <v>0</v>
      </c>
      <c r="O89" s="205">
        <f xml:space="preserve"> 'Anx 3- 6th cp forecast'!O$89</f>
        <v>0</v>
      </c>
      <c r="P89" s="205">
        <f xml:space="preserve"> 'Anx 3- 6th cp forecast'!P$89</f>
        <v>0</v>
      </c>
      <c r="Q89" s="205">
        <f xml:space="preserve"> 'Anx 3- 6th cp forecast'!Q$89</f>
        <v>0</v>
      </c>
      <c r="R89" s="297">
        <f>ROUND('Anx 3- 6th cp forecast'!R89,0)</f>
        <v>0</v>
      </c>
      <c r="S89" s="205">
        <f xml:space="preserve"> 'Anx 3- 6th cp forecast'!S$89</f>
        <v>0</v>
      </c>
      <c r="T89" s="205">
        <f xml:space="preserve"> 'Anx 3- 6th cp forecast'!T$89</f>
        <v>0</v>
      </c>
      <c r="U89" s="205">
        <f xml:space="preserve"> 'Anx 3- 6th cp forecast'!U$89</f>
        <v>0</v>
      </c>
      <c r="V89" s="297">
        <f>ROUND('Anx 3- 6th cp forecast'!V89,0)</f>
        <v>0</v>
      </c>
      <c r="W89" s="205">
        <f xml:space="preserve"> 'Anx 3- 6th cp forecast'!W$89</f>
        <v>0</v>
      </c>
      <c r="X89" s="205">
        <f xml:space="preserve"> 'Anx 3- 6th cp forecast'!X$89</f>
        <v>0</v>
      </c>
      <c r="Y89" s="195">
        <f xml:space="preserve"> 'Anx 3- 6th cp forecast'!Y$89</f>
        <v>0</v>
      </c>
      <c r="Z89" s="135">
        <v>0</v>
      </c>
      <c r="AA89" s="133">
        <v>0.22565833666778218</v>
      </c>
      <c r="AB89" s="135">
        <v>0</v>
      </c>
      <c r="AC89" s="135"/>
    </row>
    <row r="90" spans="1:29" s="132" customFormat="1" ht="13">
      <c r="A90" s="258" t="s">
        <v>35</v>
      </c>
      <c r="B90" s="332"/>
      <c r="C90" s="268"/>
      <c r="D90" s="268"/>
      <c r="E90" s="271"/>
      <c r="F90" s="296">
        <f>ROUND('Anx 3- 6th cp forecast'!F90,0)</f>
        <v>34</v>
      </c>
      <c r="G90" s="208">
        <f xml:space="preserve"> 'Anx 3- 6th cp forecast'!G$90</f>
        <v>9.0571722661680703</v>
      </c>
      <c r="H90" s="212">
        <f xml:space="preserve"> 'Anx 3- 6th cp forecast'!H$90</f>
        <v>2.7549999999999999</v>
      </c>
      <c r="I90" s="212">
        <f xml:space="preserve"> 'Anx 3- 6th cp forecast'!I$90</f>
        <v>0</v>
      </c>
      <c r="J90" s="296">
        <f>ROUND('Anx 3- 6th cp forecast'!J90,0)</f>
        <v>37</v>
      </c>
      <c r="K90" s="208">
        <f xml:space="preserve"> 'Anx 3- 6th cp forecast'!K$90</f>
        <v>9.2719771344088979</v>
      </c>
      <c r="L90" s="212">
        <f xml:space="preserve"> 'Anx 3- 6th cp forecast'!L$90</f>
        <v>2.7549999999999999</v>
      </c>
      <c r="M90" s="212">
        <f xml:space="preserve"> 'Anx 3- 6th cp forecast'!M$90</f>
        <v>0</v>
      </c>
      <c r="N90" s="296">
        <f>ROUND('Anx 3- 6th cp forecast'!N90,0)</f>
        <v>42</v>
      </c>
      <c r="O90" s="208">
        <f xml:space="preserve"> 'Anx 3- 6th cp forecast'!O$90</f>
        <v>9.4923541733223935</v>
      </c>
      <c r="P90" s="215">
        <f xml:space="preserve"> 'Anx 3- 6th cp forecast'!P$90</f>
        <v>2.7549999999999999</v>
      </c>
      <c r="Q90" s="215">
        <f xml:space="preserve"> 'Anx 3- 6th cp forecast'!Q$90</f>
        <v>0</v>
      </c>
      <c r="R90" s="296">
        <f>ROUND('Anx 3- 6th cp forecast'!R90,0)</f>
        <v>47</v>
      </c>
      <c r="S90" s="208">
        <f xml:space="preserve"> 'Anx 3- 6th cp forecast'!S$90</f>
        <v>9.7184632010770251</v>
      </c>
      <c r="T90" s="212">
        <f xml:space="preserve"> 'Anx 3- 6th cp forecast'!T$90</f>
        <v>2.7549999999999999</v>
      </c>
      <c r="U90" s="212">
        <f xml:space="preserve"> 'Anx 3- 6th cp forecast'!U$90</f>
        <v>0</v>
      </c>
      <c r="V90" s="296">
        <f>ROUND('Anx 3- 6th cp forecast'!V90,0)</f>
        <v>53</v>
      </c>
      <c r="W90" s="208">
        <f xml:space="preserve"> 'Anx 3- 6th cp forecast'!W$90</f>
        <v>9.9504690660467059</v>
      </c>
      <c r="X90" s="212">
        <f xml:space="preserve"> 'Anx 3- 6th cp forecast'!X$90</f>
        <v>2.7549999999999999</v>
      </c>
      <c r="Y90" s="192">
        <f xml:space="preserve"> 'Anx 3- 6th cp forecast'!Y$90</f>
        <v>0</v>
      </c>
      <c r="Z90" s="188">
        <v>0</v>
      </c>
      <c r="AA90" s="188"/>
      <c r="AB90" s="188">
        <v>0</v>
      </c>
      <c r="AC90" s="188"/>
    </row>
    <row r="91" spans="1:29" customFormat="1">
      <c r="A91" s="196" t="s">
        <v>156</v>
      </c>
      <c r="B91" s="297">
        <f>B$90*$Z91</f>
        <v>0</v>
      </c>
      <c r="C91" s="205">
        <f>C$90*$AB91</f>
        <v>0</v>
      </c>
      <c r="D91" s="205">
        <f>D$90*$AC91</f>
        <v>0</v>
      </c>
      <c r="E91" s="205">
        <f>IFERROR(E$90*AC91,0)</f>
        <v>0</v>
      </c>
      <c r="F91" s="297">
        <f>ROUND('Anx 3- 6th cp forecast'!F91,0)</f>
        <v>0</v>
      </c>
      <c r="G91" s="205">
        <f xml:space="preserve"> 'Anx 3- 6th cp forecast'!G$91</f>
        <v>2.6920189951703755</v>
      </c>
      <c r="H91" s="205">
        <f xml:space="preserve"> 'Anx 3- 6th cp forecast'!H$91</f>
        <v>0</v>
      </c>
      <c r="I91" s="205">
        <f xml:space="preserve"> 'Anx 3- 6th cp forecast'!I$91</f>
        <v>0</v>
      </c>
      <c r="J91" s="297">
        <f>ROUND('Anx 3- 6th cp forecast'!J91,0)</f>
        <v>0</v>
      </c>
      <c r="K91" s="205">
        <f xml:space="preserve"> 'Anx 3- 6th cp forecast'!K$91</f>
        <v>2.7558643950993789</v>
      </c>
      <c r="L91" s="205">
        <f xml:space="preserve"> 'Anx 3- 6th cp forecast'!L$91</f>
        <v>0</v>
      </c>
      <c r="M91" s="205">
        <f xml:space="preserve"> 'Anx 3- 6th cp forecast'!M$91</f>
        <v>0</v>
      </c>
      <c r="N91" s="297">
        <f>ROUND('Anx 3- 6th cp forecast'!N91,0)</f>
        <v>0</v>
      </c>
      <c r="O91" s="205">
        <f xml:space="preserve"> 'Anx 3- 6th cp forecast'!O$91</f>
        <v>2.8213659840523211</v>
      </c>
      <c r="P91" s="205">
        <f xml:space="preserve"> 'Anx 3- 6th cp forecast'!P$91</f>
        <v>0</v>
      </c>
      <c r="Q91" s="205">
        <f xml:space="preserve"> 'Anx 3- 6th cp forecast'!Q$91</f>
        <v>0</v>
      </c>
      <c r="R91" s="297">
        <f>ROUND('Anx 3- 6th cp forecast'!R91,0)</f>
        <v>0</v>
      </c>
      <c r="S91" s="205">
        <f xml:space="preserve"> 'Anx 3- 6th cp forecast'!S$91</f>
        <v>2.888571264001413</v>
      </c>
      <c r="T91" s="205">
        <f xml:space="preserve"> 'Anx 3- 6th cp forecast'!T$91</f>
        <v>0</v>
      </c>
      <c r="U91" s="205">
        <f xml:space="preserve"> 'Anx 3- 6th cp forecast'!U$91</f>
        <v>0</v>
      </c>
      <c r="V91" s="297">
        <f>ROUND('Anx 3- 6th cp forecast'!V91,0)</f>
        <v>0</v>
      </c>
      <c r="W91" s="205">
        <f xml:space="preserve"> 'Anx 3- 6th cp forecast'!W$91</f>
        <v>2.9575292320222153</v>
      </c>
      <c r="X91" s="205">
        <f xml:space="preserve"> 'Anx 3- 6th cp forecast'!X$91</f>
        <v>0</v>
      </c>
      <c r="Y91" s="195">
        <f xml:space="preserve"> 'Anx 3- 6th cp forecast'!Y$91</f>
        <v>0</v>
      </c>
      <c r="Z91" s="135">
        <v>0</v>
      </c>
      <c r="AA91" s="133">
        <v>0.29722510691621429</v>
      </c>
      <c r="AB91" s="135">
        <v>0</v>
      </c>
      <c r="AC91" s="135"/>
    </row>
    <row r="92" spans="1:29" customFormat="1">
      <c r="A92" s="196" t="s">
        <v>157</v>
      </c>
      <c r="B92" s="297">
        <f>B$90*$Z92</f>
        <v>0</v>
      </c>
      <c r="C92" s="205">
        <f>C$90*$AB92</f>
        <v>0</v>
      </c>
      <c r="D92" s="205">
        <f t="shared" ref="D92:D94" si="28">D$90*$AC92</f>
        <v>0</v>
      </c>
      <c r="E92" s="205">
        <f t="shared" ref="E92:E94" si="29">IFERROR(E$90*AC92,0)</f>
        <v>0</v>
      </c>
      <c r="F92" s="297">
        <f>ROUND('Anx 3- 6th cp forecast'!F92,0)</f>
        <v>0</v>
      </c>
      <c r="G92" s="205">
        <f xml:space="preserve"> 'Anx 3- 6th cp forecast'!G$92</f>
        <v>1.8658282684646963</v>
      </c>
      <c r="H92" s="205">
        <f xml:space="preserve"> 'Anx 3- 6th cp forecast'!H$92</f>
        <v>0</v>
      </c>
      <c r="I92" s="205">
        <f xml:space="preserve"> 'Anx 3- 6th cp forecast'!I$92</f>
        <v>0</v>
      </c>
      <c r="J92" s="297">
        <f>ROUND('Anx 3- 6th cp forecast'!J92,0)</f>
        <v>0</v>
      </c>
      <c r="K92" s="205">
        <f xml:space="preserve"> 'Anx 3- 6th cp forecast'!K$92</f>
        <v>1.9100792756874105</v>
      </c>
      <c r="L92" s="205">
        <f xml:space="preserve"> 'Anx 3- 6th cp forecast'!L$92</f>
        <v>0</v>
      </c>
      <c r="M92" s="205">
        <f xml:space="preserve"> 'Anx 3- 6th cp forecast'!M$92</f>
        <v>0</v>
      </c>
      <c r="N92" s="297">
        <f>ROUND('Anx 3- 6th cp forecast'!N92,0)</f>
        <v>0</v>
      </c>
      <c r="O92" s="205">
        <f xml:space="preserve"> 'Anx 3- 6th cp forecast'!O$92</f>
        <v>1.9554781813106676</v>
      </c>
      <c r="P92" s="205">
        <f xml:space="preserve"> 'Anx 3- 6th cp forecast'!P$92</f>
        <v>0</v>
      </c>
      <c r="Q92" s="205">
        <f xml:space="preserve"> 'Anx 3- 6th cp forecast'!Q$92</f>
        <v>0</v>
      </c>
      <c r="R92" s="297">
        <f>ROUND('Anx 3- 6th cp forecast'!R92,0)</f>
        <v>0</v>
      </c>
      <c r="S92" s="205">
        <f xml:space="preserve"> 'Anx 3- 6th cp forecast'!S$92</f>
        <v>2.0020579087732382</v>
      </c>
      <c r="T92" s="205">
        <f xml:space="preserve"> 'Anx 3- 6th cp forecast'!T$92</f>
        <v>0</v>
      </c>
      <c r="U92" s="205">
        <f xml:space="preserve"> 'Anx 3- 6th cp forecast'!U$92</f>
        <v>0</v>
      </c>
      <c r="V92" s="297">
        <f>ROUND('Anx 3- 6th cp forecast'!V92,0)</f>
        <v>0</v>
      </c>
      <c r="W92" s="205">
        <f xml:space="preserve"> 'Anx 3- 6th cp forecast'!W$92</f>
        <v>2.0498524177644177</v>
      </c>
      <c r="X92" s="205">
        <f xml:space="preserve"> 'Anx 3- 6th cp forecast'!X$92</f>
        <v>0</v>
      </c>
      <c r="Y92" s="195">
        <f xml:space="preserve"> 'Anx 3- 6th cp forecast'!Y$92</f>
        <v>0</v>
      </c>
      <c r="Z92" s="135"/>
      <c r="AA92" s="133">
        <v>0.2060056067868184</v>
      </c>
      <c r="AB92" s="135"/>
      <c r="AC92" s="135"/>
    </row>
    <row r="93" spans="1:29" customFormat="1">
      <c r="A93" s="196" t="s">
        <v>158</v>
      </c>
      <c r="B93" s="297">
        <f t="shared" ref="B93:B94" si="30">B$90*$Z93</f>
        <v>0</v>
      </c>
      <c r="C93" s="205">
        <f t="shared" ref="C93:C94" si="31">C$90*$AB93</f>
        <v>0</v>
      </c>
      <c r="D93" s="205">
        <f t="shared" si="28"/>
        <v>0</v>
      </c>
      <c r="E93" s="205">
        <f t="shared" si="29"/>
        <v>0</v>
      </c>
      <c r="F93" s="297">
        <f>ROUND('Anx 3- 6th cp forecast'!F93,0)</f>
        <v>0</v>
      </c>
      <c r="G93" s="205">
        <f xml:space="preserve"> 'Anx 3- 6th cp forecast'!G$93</f>
        <v>1.3074125243930501</v>
      </c>
      <c r="H93" s="205">
        <f xml:space="preserve"> 'Anx 3- 6th cp forecast'!H$93</f>
        <v>0</v>
      </c>
      <c r="I93" s="205">
        <f xml:space="preserve"> 'Anx 3- 6th cp forecast'!I$93</f>
        <v>0</v>
      </c>
      <c r="J93" s="297">
        <f>ROUND('Anx 3- 6th cp forecast'!J93,0)</f>
        <v>0</v>
      </c>
      <c r="K93" s="205">
        <f xml:space="preserve"> 'Anx 3- 6th cp forecast'!K$93</f>
        <v>1.3384198373584548</v>
      </c>
      <c r="L93" s="205">
        <f xml:space="preserve"> 'Anx 3- 6th cp forecast'!L$93</f>
        <v>0</v>
      </c>
      <c r="M93" s="205">
        <f xml:space="preserve"> 'Anx 3- 6th cp forecast'!M$93</f>
        <v>0</v>
      </c>
      <c r="N93" s="297">
        <f>ROUND('Anx 3- 6th cp forecast'!N93,0)</f>
        <v>0</v>
      </c>
      <c r="O93" s="205">
        <f xml:space="preserve"> 'Anx 3- 6th cp forecast'!O$93</f>
        <v>1.3702314991328928</v>
      </c>
      <c r="P93" s="205">
        <f xml:space="preserve"> 'Anx 3- 6th cp forecast'!P$93</f>
        <v>0</v>
      </c>
      <c r="Q93" s="205">
        <f xml:space="preserve"> 'Anx 3- 6th cp forecast'!Q$93</f>
        <v>0</v>
      </c>
      <c r="R93" s="297">
        <f>ROUND('Anx 3- 6th cp forecast'!R93,0)</f>
        <v>0</v>
      </c>
      <c r="S93" s="205">
        <f xml:space="preserve"> 'Anx 3- 6th cp forecast'!S$93</f>
        <v>1.4028705796402807</v>
      </c>
      <c r="T93" s="205">
        <f xml:space="preserve"> 'Anx 3- 6th cp forecast'!T$93</f>
        <v>0</v>
      </c>
      <c r="U93" s="205">
        <f xml:space="preserve"> 'Anx 3- 6th cp forecast'!U$93</f>
        <v>0</v>
      </c>
      <c r="V93" s="297">
        <f>ROUND('Anx 3- 6th cp forecast'!V93,0)</f>
        <v>0</v>
      </c>
      <c r="W93" s="205">
        <f xml:space="preserve"> 'Anx 3- 6th cp forecast'!W$93</f>
        <v>1.4363608749200829</v>
      </c>
      <c r="X93" s="205">
        <f xml:space="preserve"> 'Anx 3- 6th cp forecast'!X$93</f>
        <v>0</v>
      </c>
      <c r="Y93" s="195">
        <f xml:space="preserve"> 'Anx 3- 6th cp forecast'!Y$93</f>
        <v>0</v>
      </c>
      <c r="Z93" s="135"/>
      <c r="AA93" s="133">
        <v>0.14435107183251061</v>
      </c>
      <c r="AB93" s="135"/>
      <c r="AC93" s="135"/>
    </row>
    <row r="94" spans="1:29" customFormat="1">
      <c r="A94" s="196" t="s">
        <v>159</v>
      </c>
      <c r="B94" s="297">
        <f t="shared" si="30"/>
        <v>0</v>
      </c>
      <c r="C94" s="205">
        <f t="shared" si="31"/>
        <v>0</v>
      </c>
      <c r="D94" s="205">
        <f t="shared" si="28"/>
        <v>0</v>
      </c>
      <c r="E94" s="205">
        <f t="shared" si="29"/>
        <v>0</v>
      </c>
      <c r="F94" s="297">
        <f>ROUND('Anx 3- 6th cp forecast'!F94,0)</f>
        <v>0</v>
      </c>
      <c r="G94" s="205">
        <f xml:space="preserve"> 'Anx 3- 6th cp forecast'!G$94</f>
        <v>3.1919124781399484</v>
      </c>
      <c r="H94" s="205">
        <f xml:space="preserve"> 'Anx 3- 6th cp forecast'!H$94</f>
        <v>0</v>
      </c>
      <c r="I94" s="205">
        <f xml:space="preserve"> 'Anx 3- 6th cp forecast'!I$94</f>
        <v>0</v>
      </c>
      <c r="J94" s="297">
        <f>ROUND('Anx 3- 6th cp forecast'!J94,0)</f>
        <v>0</v>
      </c>
      <c r="K94" s="205">
        <f xml:space="preserve"> 'Anx 3- 6th cp forecast'!K$94</f>
        <v>3.2676136262636537</v>
      </c>
      <c r="L94" s="205">
        <f xml:space="preserve"> 'Anx 3- 6th cp forecast'!L$94</f>
        <v>0</v>
      </c>
      <c r="M94" s="205">
        <f xml:space="preserve"> 'Anx 3- 6th cp forecast'!M$94</f>
        <v>0</v>
      </c>
      <c r="N94" s="297">
        <f>ROUND('Anx 3- 6th cp forecast'!N94,0)</f>
        <v>0</v>
      </c>
      <c r="O94" s="205">
        <f xml:space="preserve"> 'Anx 3- 6th cp forecast'!O$94</f>
        <v>3.345278508826512</v>
      </c>
      <c r="P94" s="205">
        <f xml:space="preserve"> 'Anx 3- 6th cp forecast'!P$94</f>
        <v>0</v>
      </c>
      <c r="Q94" s="205">
        <f xml:space="preserve"> 'Anx 3- 6th cp forecast'!Q$94</f>
        <v>0</v>
      </c>
      <c r="R94" s="297">
        <f>ROUND('Anx 3- 6th cp forecast'!R94,0)</f>
        <v>0</v>
      </c>
      <c r="S94" s="205">
        <f xml:space="preserve"> 'Anx 3- 6th cp forecast'!S$94</f>
        <v>3.4249634486620932</v>
      </c>
      <c r="T94" s="205">
        <f xml:space="preserve"> 'Anx 3- 6th cp forecast'!T$94</f>
        <v>0</v>
      </c>
      <c r="U94" s="205">
        <f xml:space="preserve"> 'Anx 3- 6th cp forecast'!U$94</f>
        <v>0</v>
      </c>
      <c r="V94" s="297">
        <f>ROUND('Anx 3- 6th cp forecast'!V94,0)</f>
        <v>0</v>
      </c>
      <c r="W94" s="205">
        <f xml:space="preserve"> 'Anx 3- 6th cp forecast'!W$94</f>
        <v>3.5067265413399902</v>
      </c>
      <c r="X94" s="205">
        <f xml:space="preserve"> 'Anx 3- 6th cp forecast'!X$94</f>
        <v>0</v>
      </c>
      <c r="Y94" s="195">
        <f xml:space="preserve"> 'Anx 3- 6th cp forecast'!Y$94</f>
        <v>0</v>
      </c>
      <c r="Z94" s="135"/>
      <c r="AA94" s="133">
        <v>0.3524182144644567</v>
      </c>
      <c r="AB94" s="135"/>
      <c r="AC94" s="135"/>
    </row>
    <row r="95" spans="1:29" s="132" customFormat="1" ht="13">
      <c r="A95" s="257" t="s">
        <v>47</v>
      </c>
      <c r="B95" s="332"/>
      <c r="C95" s="268"/>
      <c r="D95" s="268"/>
      <c r="E95" s="271"/>
      <c r="F95" s="296">
        <f>ROUND('Anx 3- 6th cp forecast'!F95,0)</f>
        <v>238</v>
      </c>
      <c r="G95" s="208">
        <f xml:space="preserve"> 'Anx 3- 6th cp forecast'!G$95</f>
        <v>26.023799866508064</v>
      </c>
      <c r="H95" s="212">
        <f xml:space="preserve"> 'Anx 3- 6th cp forecast'!H$95</f>
        <v>67.905100000000004</v>
      </c>
      <c r="I95" s="212">
        <f xml:space="preserve"> 'Anx 3- 6th cp forecast'!I$95</f>
        <v>0</v>
      </c>
      <c r="J95" s="296">
        <f>ROUND('Anx 3- 6th cp forecast'!J95,0)</f>
        <v>244</v>
      </c>
      <c r="K95" s="208">
        <f xml:space="preserve"> 'Anx 3- 6th cp forecast'!K$95</f>
        <v>26.544275863838223</v>
      </c>
      <c r="L95" s="212">
        <f xml:space="preserve"> 'Anx 3- 6th cp forecast'!L$95</f>
        <v>67.905100000000004</v>
      </c>
      <c r="M95" s="212">
        <f xml:space="preserve"> 'Anx 3- 6th cp forecast'!M$95</f>
        <v>0</v>
      </c>
      <c r="N95" s="296">
        <f>ROUND('Anx 3- 6th cp forecast'!N95,0)</f>
        <v>250</v>
      </c>
      <c r="O95" s="208">
        <f xml:space="preserve"> 'Anx 3- 6th cp forecast'!O$95</f>
        <v>27.075161381114988</v>
      </c>
      <c r="P95" s="215">
        <f xml:space="preserve"> 'Anx 3- 6th cp forecast'!P$95</f>
        <v>67.905100000000004</v>
      </c>
      <c r="Q95" s="215">
        <f xml:space="preserve"> 'Anx 3- 6th cp forecast'!Q$95</f>
        <v>0</v>
      </c>
      <c r="R95" s="296">
        <f>ROUND('Anx 3- 6th cp forecast'!R95,0)</f>
        <v>256</v>
      </c>
      <c r="S95" s="208">
        <f xml:space="preserve"> 'Anx 3- 6th cp forecast'!S$95</f>
        <v>27.616664608737292</v>
      </c>
      <c r="T95" s="212">
        <f xml:space="preserve"> 'Anx 3- 6th cp forecast'!T$95</f>
        <v>67.905100000000004</v>
      </c>
      <c r="U95" s="212">
        <f xml:space="preserve"> 'Anx 3- 6th cp forecast'!U$95</f>
        <v>0</v>
      </c>
      <c r="V95" s="296">
        <f>ROUND('Anx 3- 6th cp forecast'!V95,0)</f>
        <v>263</v>
      </c>
      <c r="W95" s="208">
        <f xml:space="preserve"> 'Anx 3- 6th cp forecast'!W$95</f>
        <v>28.168997900912032</v>
      </c>
      <c r="X95" s="212">
        <f xml:space="preserve"> 'Anx 3- 6th cp forecast'!X$95</f>
        <v>67.905100000000004</v>
      </c>
      <c r="Y95" s="192">
        <f xml:space="preserve"> 'Anx 3- 6th cp forecast'!Y$95</f>
        <v>0</v>
      </c>
      <c r="Z95" s="188"/>
      <c r="AA95" s="188"/>
      <c r="AB95" s="188"/>
      <c r="AC95" s="188"/>
    </row>
    <row r="96" spans="1:29" s="132" customFormat="1" ht="13">
      <c r="A96" s="258" t="s">
        <v>95</v>
      </c>
      <c r="B96" s="333"/>
      <c r="C96" s="269"/>
      <c r="D96" s="269"/>
      <c r="E96" s="271"/>
      <c r="F96" s="296">
        <f>ROUND('Anx 3- 6th cp forecast'!F96,0)</f>
        <v>206</v>
      </c>
      <c r="G96" s="208">
        <f xml:space="preserve"> 'Anx 3- 6th cp forecast'!G$96</f>
        <v>186.93919189218741</v>
      </c>
      <c r="H96" s="212">
        <f xml:space="preserve"> 'Anx 3- 6th cp forecast'!H$96</f>
        <v>37.724000000000004</v>
      </c>
      <c r="I96" s="212">
        <f xml:space="preserve"> 'Anx 3- 6th cp forecast'!I$96</f>
        <v>0</v>
      </c>
      <c r="J96" s="296">
        <f>ROUND('Anx 3- 6th cp forecast'!J96,0)</f>
        <v>223</v>
      </c>
      <c r="K96" s="208">
        <f xml:space="preserve"> 'Anx 3- 6th cp forecast'!K$96</f>
        <v>192.78324782952922</v>
      </c>
      <c r="L96" s="212">
        <f xml:space="preserve"> 'Anx 3- 6th cp forecast'!L$96</f>
        <v>37.724000000000004</v>
      </c>
      <c r="M96" s="212">
        <f xml:space="preserve"> 'Anx 3- 6th cp forecast'!M$96</f>
        <v>0</v>
      </c>
      <c r="N96" s="296">
        <f>ROUND('Anx 3- 6th cp forecast'!N96,0)</f>
        <v>242</v>
      </c>
      <c r="O96" s="208">
        <f xml:space="preserve"> 'Anx 3- 6th cp forecast'!O$96</f>
        <v>198.84912579194764</v>
      </c>
      <c r="P96" s="215">
        <f xml:space="preserve"> 'Anx 3- 6th cp forecast'!P$96</f>
        <v>37.724000000000004</v>
      </c>
      <c r="Q96" s="215">
        <f xml:space="preserve"> 'Anx 3- 6th cp forecast'!Q$96</f>
        <v>0</v>
      </c>
      <c r="R96" s="296">
        <f>ROUND('Anx 3- 6th cp forecast'!R96,0)</f>
        <v>262</v>
      </c>
      <c r="S96" s="208">
        <f xml:space="preserve"> 'Anx 3- 6th cp forecast'!S$96</f>
        <v>205.14650191602402</v>
      </c>
      <c r="T96" s="212">
        <f xml:space="preserve"> 'Anx 3- 6th cp forecast'!T$96</f>
        <v>37.724000000000004</v>
      </c>
      <c r="U96" s="212">
        <f xml:space="preserve"> 'Anx 3- 6th cp forecast'!U$96</f>
        <v>0</v>
      </c>
      <c r="V96" s="296">
        <f>ROUND('Anx 3- 6th cp forecast'!V96,0)</f>
        <v>286</v>
      </c>
      <c r="W96" s="208">
        <f xml:space="preserve"> 'Anx 3- 6th cp forecast'!W$96</f>
        <v>211.68550767840054</v>
      </c>
      <c r="X96" s="212">
        <f xml:space="preserve"> 'Anx 3- 6th cp forecast'!X$96</f>
        <v>37.724000000000004</v>
      </c>
      <c r="Y96" s="192">
        <f xml:space="preserve"> 'Anx 3- 6th cp forecast'!Y$96</f>
        <v>0</v>
      </c>
      <c r="Z96" s="188"/>
      <c r="AA96" s="188"/>
      <c r="AB96" s="188"/>
      <c r="AC96" s="188"/>
    </row>
    <row r="97" spans="1:29" s="132" customFormat="1" ht="13">
      <c r="A97" s="258" t="s">
        <v>39</v>
      </c>
      <c r="B97" s="332"/>
      <c r="C97" s="268"/>
      <c r="D97" s="268"/>
      <c r="E97" s="271"/>
      <c r="F97" s="296">
        <f>ROUND('Anx 3- 6th cp forecast'!F97,0)</f>
        <v>49</v>
      </c>
      <c r="G97" s="208">
        <f xml:space="preserve"> 'Anx 3- 6th cp forecast'!G$97</f>
        <v>9.961799715911555</v>
      </c>
      <c r="H97" s="212">
        <f xml:space="preserve"> 'Anx 3- 6th cp forecast'!H$97</f>
        <v>5.2050000000000001</v>
      </c>
      <c r="I97" s="212">
        <f xml:space="preserve"> 'Anx 3- 6th cp forecast'!I$97</f>
        <v>0</v>
      </c>
      <c r="J97" s="296">
        <f>ROUND('Anx 3- 6th cp forecast'!J97,0)</f>
        <v>58</v>
      </c>
      <c r="K97" s="208">
        <f xml:space="preserve"> 'Anx 3- 6th cp forecast'!K$97</f>
        <v>10.16103571022979</v>
      </c>
      <c r="L97" s="212">
        <f xml:space="preserve"> 'Anx 3- 6th cp forecast'!L$97</f>
        <v>5.2050000000000001</v>
      </c>
      <c r="M97" s="212">
        <f xml:space="preserve"> 'Anx 3- 6th cp forecast'!M$97</f>
        <v>0</v>
      </c>
      <c r="N97" s="296">
        <f>ROUND('Anx 3- 6th cp forecast'!N97,0)</f>
        <v>69</v>
      </c>
      <c r="O97" s="208">
        <f xml:space="preserve"> 'Anx 3- 6th cp forecast'!O$97</f>
        <v>10.364256424434382</v>
      </c>
      <c r="P97" s="215">
        <f xml:space="preserve"> 'Anx 3- 6th cp forecast'!P$97</f>
        <v>5.2050000000000001</v>
      </c>
      <c r="Q97" s="215">
        <f xml:space="preserve"> 'Anx 3- 6th cp forecast'!Q$97</f>
        <v>0</v>
      </c>
      <c r="R97" s="296">
        <f>ROUND('Anx 3- 6th cp forecast'!R97,0)</f>
        <v>84</v>
      </c>
      <c r="S97" s="208">
        <f xml:space="preserve"> 'Anx 3- 6th cp forecast'!S$97</f>
        <v>10.571541552923073</v>
      </c>
      <c r="T97" s="212">
        <f xml:space="preserve"> 'Anx 3- 6th cp forecast'!T$97</f>
        <v>5.2050000000000001</v>
      </c>
      <c r="U97" s="212">
        <f xml:space="preserve"> 'Anx 3- 6th cp forecast'!U$97</f>
        <v>0</v>
      </c>
      <c r="V97" s="296">
        <f>ROUND('Anx 3- 6th cp forecast'!V97,0)</f>
        <v>103</v>
      </c>
      <c r="W97" s="208">
        <f xml:space="preserve"> 'Anx 3- 6th cp forecast'!W$97</f>
        <v>10.782972383981535</v>
      </c>
      <c r="X97" s="212">
        <f xml:space="preserve"> 'Anx 3- 6th cp forecast'!X$97</f>
        <v>5.2050000000000001</v>
      </c>
      <c r="Y97" s="192">
        <f xml:space="preserve"> 'Anx 3- 6th cp forecast'!Y$97</f>
        <v>0</v>
      </c>
      <c r="Z97" s="188"/>
      <c r="AA97" s="188"/>
      <c r="AB97" s="188"/>
      <c r="AC97" s="188"/>
    </row>
    <row r="98" spans="1:29" s="132" customFormat="1" ht="13">
      <c r="A98" s="259" t="s">
        <v>49</v>
      </c>
      <c r="B98" s="334"/>
      <c r="C98" s="268"/>
      <c r="D98" s="268"/>
      <c r="E98" s="271"/>
      <c r="F98" s="296">
        <f>ROUND('Anx 3- 6th cp forecast'!F98,0)</f>
        <v>120</v>
      </c>
      <c r="G98" s="208">
        <f xml:space="preserve"> 'Anx 3- 6th cp forecast'!G$98</f>
        <v>34.577096706534121</v>
      </c>
      <c r="H98" s="212">
        <f xml:space="preserve"> 'Anx 3- 6th cp forecast'!H$98</f>
        <v>22.906735976473701</v>
      </c>
      <c r="I98" s="212">
        <f xml:space="preserve"> 'Anx 3- 6th cp forecast'!I$98</f>
        <v>0</v>
      </c>
      <c r="J98" s="296">
        <f>ROUND('Anx 3- 6th cp forecast'!J98,0)</f>
        <v>150</v>
      </c>
      <c r="K98" s="208">
        <f xml:space="preserve"> 'Anx 3- 6th cp forecast'!K$98</f>
        <v>35.619586309746182</v>
      </c>
      <c r="L98" s="212">
        <f xml:space="preserve"> 'Anx 3- 6th cp forecast'!L$98</f>
        <v>24.245294269393895</v>
      </c>
      <c r="M98" s="212">
        <f xml:space="preserve"> 'Anx 3- 6th cp forecast'!M$98</f>
        <v>0</v>
      </c>
      <c r="N98" s="296">
        <f>ROUND('Anx 3- 6th cp forecast'!N98,0)</f>
        <v>194</v>
      </c>
      <c r="O98" s="208">
        <f xml:space="preserve"> 'Anx 3- 6th cp forecast'!O$98</f>
        <v>36.700744350336578</v>
      </c>
      <c r="P98" s="215">
        <f xml:space="preserve"> 'Anx 3- 6th cp forecast'!P$98</f>
        <v>25.668047878938772</v>
      </c>
      <c r="Q98" s="215">
        <f xml:space="preserve"> 'Anx 3- 6th cp forecast'!Q$98</f>
        <v>0</v>
      </c>
      <c r="R98" s="296">
        <f>ROUND('Anx 3- 6th cp forecast'!R98,0)</f>
        <v>258</v>
      </c>
      <c r="S98" s="208">
        <f xml:space="preserve"> 'Anx 3- 6th cp forecast'!S$98</f>
        <v>37.822235129318543</v>
      </c>
      <c r="T98" s="212">
        <f xml:space="preserve"> 'Anx 3- 6th cp forecast'!T$98</f>
        <v>27.18029269052402</v>
      </c>
      <c r="U98" s="212">
        <f xml:space="preserve"> 'Anx 3- 6th cp forecast'!U$98</f>
        <v>0</v>
      </c>
      <c r="V98" s="296">
        <f>ROUND('Anx 3- 6th cp forecast'!V98,0)</f>
        <v>351</v>
      </c>
      <c r="W98" s="208">
        <f xml:space="preserve"> 'Anx 3- 6th cp forecast'!W$98</f>
        <v>38.985800780338906</v>
      </c>
      <c r="X98" s="212">
        <f xml:space="preserve"> 'Anx 3- 6th cp forecast'!X$98</f>
        <v>28.787657700757979</v>
      </c>
      <c r="Y98" s="192">
        <f xml:space="preserve"> 'Anx 3- 6th cp forecast'!Y$98</f>
        <v>0</v>
      </c>
      <c r="Z98" s="188"/>
      <c r="AA98" s="188"/>
      <c r="AB98" s="188"/>
      <c r="AC98" s="188"/>
    </row>
    <row r="99" spans="1:29" s="132" customFormat="1" ht="13">
      <c r="A99" s="259" t="s">
        <v>99</v>
      </c>
      <c r="B99" s="332"/>
      <c r="C99" s="268"/>
      <c r="D99" s="268"/>
      <c r="E99" s="271"/>
      <c r="F99" s="296">
        <f>ROUND('Anx 3- 6th cp forecast'!F99,0)</f>
        <v>129</v>
      </c>
      <c r="G99" s="208">
        <f xml:space="preserve"> 'Anx 3- 6th cp forecast'!G$99</f>
        <v>1278.8205947728741</v>
      </c>
      <c r="H99" s="212">
        <f xml:space="preserve"> 'Anx 3- 6th cp forecast'!H$99</f>
        <v>570.34524675887099</v>
      </c>
      <c r="I99" s="212">
        <f xml:space="preserve"> 'Anx 3- 6th cp forecast'!I$99</f>
        <v>0</v>
      </c>
      <c r="J99" s="296">
        <f>ROUND('Anx 3- 6th cp forecast'!J99,0)</f>
        <v>138</v>
      </c>
      <c r="K99" s="208">
        <f xml:space="preserve"> 'Anx 3- 6th cp forecast'!K$99</f>
        <v>1335.2041800322377</v>
      </c>
      <c r="L99" s="212">
        <f xml:space="preserve"> 'Anx 3- 6th cp forecast'!L$99</f>
        <v>644.38616637509267</v>
      </c>
      <c r="M99" s="212">
        <f xml:space="preserve"> 'Anx 3- 6th cp forecast'!M$99</f>
        <v>0</v>
      </c>
      <c r="N99" s="296">
        <f>ROUND('Anx 3- 6th cp forecast'!N99,0)</f>
        <v>148</v>
      </c>
      <c r="O99" s="208">
        <f xml:space="preserve"> 'Anx 3- 6th cp forecast'!O$99</f>
        <v>1394.0737345508498</v>
      </c>
      <c r="P99" s="215">
        <f xml:space="preserve"> 'Anx 3- 6th cp forecast'!P$99</f>
        <v>728.03890937157212</v>
      </c>
      <c r="Q99" s="215">
        <f xml:space="preserve"> 'Anx 3- 6th cp forecast'!Q$99</f>
        <v>0</v>
      </c>
      <c r="R99" s="296">
        <f>ROUND('Anx 3- 6th cp forecast'!R99,0)</f>
        <v>159</v>
      </c>
      <c r="S99" s="208">
        <f xml:space="preserve"> 'Anx 3- 6th cp forecast'!S$99</f>
        <v>1455.538865462232</v>
      </c>
      <c r="T99" s="212">
        <f xml:space="preserve"> 'Anx 3- 6th cp forecast'!T$99</f>
        <v>822.55126074574241</v>
      </c>
      <c r="U99" s="212">
        <f xml:space="preserve"> 'Anx 3- 6th cp forecast'!U$99</f>
        <v>0</v>
      </c>
      <c r="V99" s="296">
        <f>ROUND('Anx 3- 6th cp forecast'!V99,0)</f>
        <v>171</v>
      </c>
      <c r="W99" s="208">
        <f xml:space="preserve"> 'Anx 3- 6th cp forecast'!W$99</f>
        <v>1519.7140125114418</v>
      </c>
      <c r="X99" s="212">
        <f xml:space="preserve"> 'Anx 3- 6th cp forecast'!X$99</f>
        <v>929.33299009860491</v>
      </c>
      <c r="Y99" s="192">
        <f xml:space="preserve"> 'Anx 3- 6th cp forecast'!Y$99</f>
        <v>0</v>
      </c>
      <c r="Z99" s="188"/>
      <c r="AA99" s="188"/>
      <c r="AB99" s="188"/>
      <c r="AC99" s="188"/>
    </row>
    <row r="100" spans="1:29">
      <c r="A100" s="256" t="s">
        <v>17</v>
      </c>
      <c r="B100" s="330" t="e">
        <f>SUM(#REF!,B114,B115,B120,B125:B129)</f>
        <v>#REF!</v>
      </c>
      <c r="C100" s="206" t="e">
        <f>SUM(#REF!,C114,C115,C120,C125:C129)</f>
        <v>#REF!</v>
      </c>
      <c r="D100" s="206" t="e">
        <f>SUM(#REF!,D114,D115,D120,D125:D129)</f>
        <v>#REF!</v>
      </c>
      <c r="E100" s="206" t="e">
        <f>SUM(#REF!,E114,E115,E120,E125:E129)</f>
        <v>#REF!</v>
      </c>
      <c r="F100" s="330">
        <f>SUM(F101,F114,F115,F120,F125:F129)</f>
        <v>132</v>
      </c>
      <c r="G100" s="206">
        <f t="shared" ref="G100:Y100" si="32">SUM(G101,G114,G115,G120,G125:G129)</f>
        <v>852.37025901400227</v>
      </c>
      <c r="H100" s="206">
        <f t="shared" si="32"/>
        <v>231.44865000000001</v>
      </c>
      <c r="I100" s="206">
        <f t="shared" si="32"/>
        <v>0</v>
      </c>
      <c r="J100" s="330">
        <f t="shared" si="32"/>
        <v>132</v>
      </c>
      <c r="K100" s="206">
        <f t="shared" si="32"/>
        <v>867.71348632871548</v>
      </c>
      <c r="L100" s="206">
        <f t="shared" si="32"/>
        <v>231.44865000000001</v>
      </c>
      <c r="M100" s="206">
        <f t="shared" si="32"/>
        <v>0</v>
      </c>
      <c r="N100" s="330">
        <f t="shared" si="32"/>
        <v>132</v>
      </c>
      <c r="O100" s="206">
        <f t="shared" si="32"/>
        <v>883.48568622506866</v>
      </c>
      <c r="P100" s="206">
        <f t="shared" si="32"/>
        <v>231.44865000000001</v>
      </c>
      <c r="Q100" s="206">
        <f t="shared" si="32"/>
        <v>0</v>
      </c>
      <c r="R100" s="330">
        <f t="shared" si="32"/>
        <v>132</v>
      </c>
      <c r="S100" s="206">
        <f t="shared" si="32"/>
        <v>899.70120951903516</v>
      </c>
      <c r="T100" s="206">
        <f t="shared" si="32"/>
        <v>231.44865000000001</v>
      </c>
      <c r="U100" s="206">
        <f t="shared" si="32"/>
        <v>0</v>
      </c>
      <c r="V100" s="330">
        <f t="shared" si="32"/>
        <v>132</v>
      </c>
      <c r="W100" s="206">
        <f t="shared" si="32"/>
        <v>916.37497249661101</v>
      </c>
      <c r="X100" s="206">
        <f t="shared" si="32"/>
        <v>231.44865000000001</v>
      </c>
      <c r="Y100" s="203">
        <f t="shared" si="32"/>
        <v>0</v>
      </c>
    </row>
    <row r="101" spans="1:29" s="193" customFormat="1" ht="13">
      <c r="A101" s="191" t="s">
        <v>160</v>
      </c>
      <c r="B101" s="296" t="e">
        <f>#REF!*$Z101</f>
        <v>#REF!</v>
      </c>
      <c r="C101" s="212" t="e">
        <f>#REF!*$AB101</f>
        <v>#REF!</v>
      </c>
      <c r="D101" s="212" t="e">
        <f>#REF!*$AC101</f>
        <v>#REF!</v>
      </c>
      <c r="E101" s="212" t="e">
        <f>#REF!*AC101</f>
        <v>#REF!</v>
      </c>
      <c r="F101" s="296">
        <f>SUM(F102:F113)</f>
        <v>46</v>
      </c>
      <c r="G101" s="212">
        <f xml:space="preserve"> 'Anx 3- 6th cp forecast'!G$102</f>
        <v>400.28784544184208</v>
      </c>
      <c r="H101" s="212">
        <f xml:space="preserve"> 'Anx 3- 6th cp forecast'!H$102</f>
        <v>61.746000000000002</v>
      </c>
      <c r="I101" s="212">
        <f xml:space="preserve"> 'Anx 3- 6th cp forecast'!I$102</f>
        <v>0</v>
      </c>
      <c r="J101" s="296">
        <f>SUM(J102:J113)</f>
        <v>46</v>
      </c>
      <c r="K101" s="212">
        <f xml:space="preserve"> 'Anx 3- 6th cp forecast'!K$102</f>
        <v>406.0519553561187</v>
      </c>
      <c r="L101" s="212">
        <f xml:space="preserve"> 'Anx 3- 6th cp forecast'!L$102</f>
        <v>61.746000000000002</v>
      </c>
      <c r="M101" s="212">
        <f xml:space="preserve"> 'Anx 3- 6th cp forecast'!M$102</f>
        <v>0</v>
      </c>
      <c r="N101" s="296">
        <f>SUM(N102:N113)</f>
        <v>46</v>
      </c>
      <c r="O101" s="212">
        <f xml:space="preserve"> 'Anx 3- 6th cp forecast'!O$102</f>
        <v>412.03572409740059</v>
      </c>
      <c r="P101" s="212">
        <f xml:space="preserve"> 'Anx 3- 6th cp forecast'!P$102</f>
        <v>61.746000000000002</v>
      </c>
      <c r="Q101" s="212">
        <f xml:space="preserve"> 'Anx 3- 6th cp forecast'!Q$102</f>
        <v>0</v>
      </c>
      <c r="R101" s="296">
        <f>SUM(R102:R113)</f>
        <v>46</v>
      </c>
      <c r="S101" s="212">
        <f xml:space="preserve"> 'Anx 3- 6th cp forecast'!S$102</f>
        <v>418.24875375456708</v>
      </c>
      <c r="T101" s="212">
        <f xml:space="preserve"> 'Anx 3- 6th cp forecast'!T$102</f>
        <v>61.746000000000002</v>
      </c>
      <c r="U101" s="212">
        <f xml:space="preserve"> 'Anx 3- 6th cp forecast'!U$102</f>
        <v>0</v>
      </c>
      <c r="V101" s="296">
        <f>SUM(V102:V113)</f>
        <v>46</v>
      </c>
      <c r="W101" s="212">
        <f xml:space="preserve"> 'Anx 3- 6th cp forecast'!W$102</f>
        <v>424.70109870091477</v>
      </c>
      <c r="X101" s="212">
        <f xml:space="preserve"> 'Anx 3- 6th cp forecast'!X$102</f>
        <v>61.746000000000002</v>
      </c>
      <c r="Y101" s="192">
        <f xml:space="preserve"> 'Anx 3- 6th cp forecast'!Y$102</f>
        <v>0</v>
      </c>
      <c r="Z101" s="201">
        <v>0.98</v>
      </c>
      <c r="AA101" s="201">
        <v>0.87774869020258506</v>
      </c>
      <c r="AB101" s="201">
        <v>0.99853931435415788</v>
      </c>
      <c r="AC101" s="200"/>
    </row>
    <row r="102" spans="1:29" s="193" customFormat="1">
      <c r="A102" s="194" t="s">
        <v>161</v>
      </c>
      <c r="B102" s="297" t="e">
        <f>B$101*$Z102</f>
        <v>#REF!</v>
      </c>
      <c r="C102" s="205" t="e">
        <f t="shared" ref="C102:C108" si="33">C$101*$AB102</f>
        <v>#REF!</v>
      </c>
      <c r="D102" s="205" t="e">
        <f t="shared" ref="D102:D108" si="34">D$101*$AC102</f>
        <v>#REF!</v>
      </c>
      <c r="E102" s="205">
        <f>IFERROR(E$101*AC102,0)</f>
        <v>0</v>
      </c>
      <c r="F102" s="297">
        <f>ROUND('Anx 3- 6th cp forecast'!F103,0)</f>
        <v>46</v>
      </c>
      <c r="G102" s="205">
        <f xml:space="preserve"> 'Anx 3- 6th cp forecast'!G$103</f>
        <v>67.469661403986549</v>
      </c>
      <c r="H102" s="205">
        <f xml:space="preserve"> 'Anx 3- 6th cp forecast'!H$103</f>
        <v>61.746000000000002</v>
      </c>
      <c r="I102" s="205">
        <f xml:space="preserve"> 'Anx 3- 6th cp forecast'!I$103</f>
        <v>0</v>
      </c>
      <c r="J102" s="297">
        <f>ROUND('Anx 3- 6th cp forecast'!J103,0)</f>
        <v>46</v>
      </c>
      <c r="K102" s="205">
        <f xml:space="preserve"> 'Anx 3- 6th cp forecast'!K$103</f>
        <v>68.441218618726182</v>
      </c>
      <c r="L102" s="205">
        <f xml:space="preserve"> 'Anx 3- 6th cp forecast'!L$103</f>
        <v>61.746000000000002</v>
      </c>
      <c r="M102" s="205">
        <f xml:space="preserve"> 'Anx 3- 6th cp forecast'!M$103</f>
        <v>0</v>
      </c>
      <c r="N102" s="297">
        <f>ROUND('Anx 3- 6th cp forecast'!N103,0)</f>
        <v>46</v>
      </c>
      <c r="O102" s="205">
        <f xml:space="preserve"> 'Anx 3- 6th cp forecast'!O$103</f>
        <v>69.449799957108851</v>
      </c>
      <c r="P102" s="205">
        <f xml:space="preserve"> 'Anx 3- 6th cp forecast'!P$103</f>
        <v>61.746000000000002</v>
      </c>
      <c r="Q102" s="205">
        <f xml:space="preserve"> 'Anx 3- 6th cp forecast'!Q$103</f>
        <v>0</v>
      </c>
      <c r="R102" s="297">
        <f>ROUND('Anx 3- 6th cp forecast'!R103,0)</f>
        <v>46</v>
      </c>
      <c r="S102" s="205">
        <f xml:space="preserve"> 'Anx 3- 6th cp forecast'!S$103</f>
        <v>70.497023878682683</v>
      </c>
      <c r="T102" s="205">
        <f xml:space="preserve"> 'Anx 3- 6th cp forecast'!T$103</f>
        <v>61.746000000000002</v>
      </c>
      <c r="U102" s="205">
        <f xml:space="preserve"> 'Anx 3- 6th cp forecast'!U$103</f>
        <v>0</v>
      </c>
      <c r="V102" s="297">
        <f>ROUND('Anx 3- 6th cp forecast'!V103,0)</f>
        <v>46</v>
      </c>
      <c r="W102" s="205">
        <f xml:space="preserve"> 'Anx 3- 6th cp forecast'!W$103</f>
        <v>71.584585076828162</v>
      </c>
      <c r="X102" s="205">
        <f xml:space="preserve"> 'Anx 3- 6th cp forecast'!X$103</f>
        <v>61.746000000000002</v>
      </c>
      <c r="Y102" s="195">
        <f xml:space="preserve"> 'Anx 3- 6th cp forecast'!Y$103</f>
        <v>0</v>
      </c>
      <c r="Z102" s="200">
        <v>1</v>
      </c>
      <c r="AA102" s="200">
        <v>0.16855286057839902</v>
      </c>
      <c r="AB102" s="200">
        <v>1</v>
      </c>
      <c r="AC102" s="200"/>
    </row>
    <row r="103" spans="1:29" s="193" customFormat="1">
      <c r="A103" s="194" t="s">
        <v>163</v>
      </c>
      <c r="B103" s="297" t="e">
        <f t="shared" ref="B103:B108" si="35">B$101*$Z103</f>
        <v>#REF!</v>
      </c>
      <c r="C103" s="205" t="e">
        <f t="shared" si="33"/>
        <v>#REF!</v>
      </c>
      <c r="D103" s="205" t="e">
        <f t="shared" si="34"/>
        <v>#REF!</v>
      </c>
      <c r="E103" s="205">
        <f t="shared" ref="E103:E108" si="36">IFERROR(E$101*AC103,0)</f>
        <v>0</v>
      </c>
      <c r="F103" s="297">
        <f>ROUND('Anx 3- 6th cp forecast'!F104,0)</f>
        <v>0</v>
      </c>
      <c r="G103" s="205">
        <f xml:space="preserve"> 'Anx 3- 6th cp forecast'!G$104</f>
        <v>0</v>
      </c>
      <c r="H103" s="205">
        <f xml:space="preserve"> 'Anx 3- 6th cp forecast'!H$104</f>
        <v>0</v>
      </c>
      <c r="I103" s="205">
        <f xml:space="preserve"> 'Anx 3- 6th cp forecast'!I$104</f>
        <v>0</v>
      </c>
      <c r="J103" s="297">
        <f>ROUND('Anx 3- 6th cp forecast'!J104,0)</f>
        <v>0</v>
      </c>
      <c r="K103" s="205">
        <f xml:space="preserve"> 'Anx 3- 6th cp forecast'!K$104</f>
        <v>0</v>
      </c>
      <c r="L103" s="205">
        <f xml:space="preserve"> 'Anx 3- 6th cp forecast'!L$104</f>
        <v>0</v>
      </c>
      <c r="M103" s="205">
        <f xml:space="preserve"> 'Anx 3- 6th cp forecast'!M$104</f>
        <v>0</v>
      </c>
      <c r="N103" s="297">
        <f>ROUND('Anx 3- 6th cp forecast'!N104,0)</f>
        <v>0</v>
      </c>
      <c r="O103" s="205">
        <f xml:space="preserve"> 'Anx 3- 6th cp forecast'!O$104</f>
        <v>0</v>
      </c>
      <c r="P103" s="205">
        <f xml:space="preserve"> 'Anx 3- 6th cp forecast'!P$104</f>
        <v>0</v>
      </c>
      <c r="Q103" s="205">
        <f xml:space="preserve"> 'Anx 3- 6th cp forecast'!Q$104</f>
        <v>0</v>
      </c>
      <c r="R103" s="297">
        <f>ROUND('Anx 3- 6th cp forecast'!R104,0)</f>
        <v>0</v>
      </c>
      <c r="S103" s="205">
        <f xml:space="preserve"> 'Anx 3- 6th cp forecast'!S$104</f>
        <v>0</v>
      </c>
      <c r="T103" s="205">
        <f xml:space="preserve"> 'Anx 3- 6th cp forecast'!T$104</f>
        <v>0</v>
      </c>
      <c r="U103" s="205">
        <f xml:space="preserve"> 'Anx 3- 6th cp forecast'!U$104</f>
        <v>0</v>
      </c>
      <c r="V103" s="297">
        <f>ROUND('Anx 3- 6th cp forecast'!V104,0)</f>
        <v>0</v>
      </c>
      <c r="W103" s="205">
        <f xml:space="preserve"> 'Anx 3- 6th cp forecast'!W$104</f>
        <v>0</v>
      </c>
      <c r="X103" s="205">
        <f xml:space="preserve"> 'Anx 3- 6th cp forecast'!X$104</f>
        <v>0</v>
      </c>
      <c r="Y103" s="195">
        <f xml:space="preserve"> 'Anx 3- 6th cp forecast'!Y$104</f>
        <v>0</v>
      </c>
      <c r="Z103" s="200">
        <v>0</v>
      </c>
      <c r="AA103" s="200">
        <v>0</v>
      </c>
      <c r="AB103" s="200">
        <v>0</v>
      </c>
      <c r="AC103" s="200"/>
    </row>
    <row r="104" spans="1:29" s="193" customFormat="1">
      <c r="A104" s="194" t="s">
        <v>164</v>
      </c>
      <c r="B104" s="297" t="e">
        <f t="shared" si="35"/>
        <v>#REF!</v>
      </c>
      <c r="C104" s="205" t="e">
        <f t="shared" si="33"/>
        <v>#REF!</v>
      </c>
      <c r="D104" s="205" t="e">
        <f t="shared" si="34"/>
        <v>#REF!</v>
      </c>
      <c r="E104" s="205">
        <f t="shared" si="36"/>
        <v>0</v>
      </c>
      <c r="F104" s="297">
        <f>ROUND('Anx 3- 6th cp forecast'!F105,0)</f>
        <v>0</v>
      </c>
      <c r="G104" s="205">
        <f xml:space="preserve"> 'Anx 3- 6th cp forecast'!G$105</f>
        <v>0</v>
      </c>
      <c r="H104" s="205">
        <f xml:space="preserve"> 'Anx 3- 6th cp forecast'!H$105</f>
        <v>0</v>
      </c>
      <c r="I104" s="205">
        <f xml:space="preserve"> 'Anx 3- 6th cp forecast'!I$105</f>
        <v>0</v>
      </c>
      <c r="J104" s="297">
        <f>ROUND('Anx 3- 6th cp forecast'!J105,0)</f>
        <v>0</v>
      </c>
      <c r="K104" s="205">
        <f xml:space="preserve"> 'Anx 3- 6th cp forecast'!K$105</f>
        <v>0</v>
      </c>
      <c r="L104" s="205">
        <f xml:space="preserve"> 'Anx 3- 6th cp forecast'!L$105</f>
        <v>0</v>
      </c>
      <c r="M104" s="205">
        <f xml:space="preserve"> 'Anx 3- 6th cp forecast'!M$105</f>
        <v>0</v>
      </c>
      <c r="N104" s="297">
        <f>ROUND('Anx 3- 6th cp forecast'!N105,0)</f>
        <v>0</v>
      </c>
      <c r="O104" s="205">
        <f xml:space="preserve"> 'Anx 3- 6th cp forecast'!O$105</f>
        <v>0</v>
      </c>
      <c r="P104" s="205">
        <f xml:space="preserve"> 'Anx 3- 6th cp forecast'!P$105</f>
        <v>0</v>
      </c>
      <c r="Q104" s="205">
        <f xml:space="preserve"> 'Anx 3- 6th cp forecast'!Q$105</f>
        <v>0</v>
      </c>
      <c r="R104" s="297">
        <f>ROUND('Anx 3- 6th cp forecast'!R105,0)</f>
        <v>0</v>
      </c>
      <c r="S104" s="205">
        <f xml:space="preserve"> 'Anx 3- 6th cp forecast'!S$105</f>
        <v>0</v>
      </c>
      <c r="T104" s="205">
        <f xml:space="preserve"> 'Anx 3- 6th cp forecast'!T$105</f>
        <v>0</v>
      </c>
      <c r="U104" s="205">
        <f xml:space="preserve"> 'Anx 3- 6th cp forecast'!U$105</f>
        <v>0</v>
      </c>
      <c r="V104" s="297">
        <f>ROUND('Anx 3- 6th cp forecast'!V105,0)</f>
        <v>0</v>
      </c>
      <c r="W104" s="205">
        <f xml:space="preserve"> 'Anx 3- 6th cp forecast'!W$105</f>
        <v>0</v>
      </c>
      <c r="X104" s="205">
        <f xml:space="preserve"> 'Anx 3- 6th cp forecast'!X$105</f>
        <v>0</v>
      </c>
      <c r="Y104" s="195">
        <f xml:space="preserve"> 'Anx 3- 6th cp forecast'!Y$105</f>
        <v>0</v>
      </c>
      <c r="Z104" s="200">
        <v>0</v>
      </c>
      <c r="AA104" s="200">
        <v>0</v>
      </c>
      <c r="AB104" s="200">
        <v>0</v>
      </c>
      <c r="AC104" s="200"/>
    </row>
    <row r="105" spans="1:29" s="193" customFormat="1">
      <c r="A105" s="194" t="s">
        <v>165</v>
      </c>
      <c r="B105" s="297" t="e">
        <f t="shared" si="35"/>
        <v>#REF!</v>
      </c>
      <c r="C105" s="205" t="e">
        <f t="shared" si="33"/>
        <v>#REF!</v>
      </c>
      <c r="D105" s="205" t="e">
        <f t="shared" si="34"/>
        <v>#REF!</v>
      </c>
      <c r="E105" s="205">
        <f t="shared" si="36"/>
        <v>0</v>
      </c>
      <c r="F105" s="297">
        <f>ROUND('Anx 3- 6th cp forecast'!F106,0)</f>
        <v>0</v>
      </c>
      <c r="G105" s="205">
        <f xml:space="preserve"> 'Anx 3- 6th cp forecast'!G$106</f>
        <v>0</v>
      </c>
      <c r="H105" s="205">
        <f xml:space="preserve"> 'Anx 3- 6th cp forecast'!H$106</f>
        <v>0</v>
      </c>
      <c r="I105" s="205">
        <f xml:space="preserve"> 'Anx 3- 6th cp forecast'!I$106</f>
        <v>0</v>
      </c>
      <c r="J105" s="297">
        <f>ROUND('Anx 3- 6th cp forecast'!J106,0)</f>
        <v>0</v>
      </c>
      <c r="K105" s="205">
        <f xml:space="preserve"> 'Anx 3- 6th cp forecast'!K$106</f>
        <v>0</v>
      </c>
      <c r="L105" s="205">
        <f xml:space="preserve"> 'Anx 3- 6th cp forecast'!L$106</f>
        <v>0</v>
      </c>
      <c r="M105" s="205">
        <f xml:space="preserve"> 'Anx 3- 6th cp forecast'!M$106</f>
        <v>0</v>
      </c>
      <c r="N105" s="297">
        <f>ROUND('Anx 3- 6th cp forecast'!N106,0)</f>
        <v>0</v>
      </c>
      <c r="O105" s="205">
        <f xml:space="preserve"> 'Anx 3- 6th cp forecast'!O$106</f>
        <v>0</v>
      </c>
      <c r="P105" s="205">
        <f xml:space="preserve"> 'Anx 3- 6th cp forecast'!P$106</f>
        <v>0</v>
      </c>
      <c r="Q105" s="205">
        <f xml:space="preserve"> 'Anx 3- 6th cp forecast'!Q$106</f>
        <v>0</v>
      </c>
      <c r="R105" s="297">
        <f>ROUND('Anx 3- 6th cp forecast'!R106,0)</f>
        <v>0</v>
      </c>
      <c r="S105" s="205">
        <f xml:space="preserve"> 'Anx 3- 6th cp forecast'!S$106</f>
        <v>0</v>
      </c>
      <c r="T105" s="205">
        <f xml:space="preserve"> 'Anx 3- 6th cp forecast'!T$106</f>
        <v>0</v>
      </c>
      <c r="U105" s="205">
        <f xml:space="preserve"> 'Anx 3- 6th cp forecast'!U$106</f>
        <v>0</v>
      </c>
      <c r="V105" s="297">
        <f>ROUND('Anx 3- 6th cp forecast'!V106,0)</f>
        <v>0</v>
      </c>
      <c r="W105" s="205">
        <f xml:space="preserve"> 'Anx 3- 6th cp forecast'!W$106</f>
        <v>0</v>
      </c>
      <c r="X105" s="205">
        <f xml:space="preserve"> 'Anx 3- 6th cp forecast'!X$106</f>
        <v>0</v>
      </c>
      <c r="Y105" s="195">
        <f xml:space="preserve"> 'Anx 3- 6th cp forecast'!Y$106</f>
        <v>0</v>
      </c>
      <c r="Z105" s="200">
        <v>0</v>
      </c>
      <c r="AA105" s="200">
        <v>0</v>
      </c>
      <c r="AB105" s="200">
        <v>0</v>
      </c>
      <c r="AC105" s="200"/>
    </row>
    <row r="106" spans="1:29" s="193" customFormat="1">
      <c r="A106" s="196" t="s">
        <v>153</v>
      </c>
      <c r="B106" s="297" t="e">
        <f t="shared" si="35"/>
        <v>#REF!</v>
      </c>
      <c r="C106" s="205" t="e">
        <f t="shared" si="33"/>
        <v>#REF!</v>
      </c>
      <c r="D106" s="205" t="e">
        <f t="shared" si="34"/>
        <v>#REF!</v>
      </c>
      <c r="E106" s="205">
        <f t="shared" si="36"/>
        <v>0</v>
      </c>
      <c r="F106" s="297">
        <f>ROUND('Anx 3- 6th cp forecast'!F107,0)</f>
        <v>0</v>
      </c>
      <c r="G106" s="205">
        <f xml:space="preserve"> 'Anx 3- 6th cp forecast'!G$107</f>
        <v>90.769652878570668</v>
      </c>
      <c r="H106" s="205">
        <f xml:space="preserve"> 'Anx 3- 6th cp forecast'!H$107</f>
        <v>0</v>
      </c>
      <c r="I106" s="205">
        <f xml:space="preserve"> 'Anx 3- 6th cp forecast'!I$107</f>
        <v>0</v>
      </c>
      <c r="J106" s="297">
        <f>ROUND('Anx 3- 6th cp forecast'!J107,0)</f>
        <v>0</v>
      </c>
      <c r="K106" s="205">
        <f xml:space="preserve"> 'Anx 3- 6th cp forecast'!K$107</f>
        <v>92.076727929763635</v>
      </c>
      <c r="L106" s="205">
        <f xml:space="preserve"> 'Anx 3- 6th cp forecast'!L$107</f>
        <v>0</v>
      </c>
      <c r="M106" s="205">
        <f xml:space="preserve"> 'Anx 3- 6th cp forecast'!M$107</f>
        <v>0</v>
      </c>
      <c r="N106" s="297">
        <f>ROUND('Anx 3- 6th cp forecast'!N107,0)</f>
        <v>0</v>
      </c>
      <c r="O106" s="205">
        <f xml:space="preserve"> 'Anx 3- 6th cp forecast'!O$107</f>
        <v>93.433613025668222</v>
      </c>
      <c r="P106" s="205">
        <f xml:space="preserve"> 'Anx 3- 6th cp forecast'!P$107</f>
        <v>0</v>
      </c>
      <c r="Q106" s="205">
        <f xml:space="preserve"> 'Anx 3- 6th cp forecast'!Q$107</f>
        <v>0</v>
      </c>
      <c r="R106" s="297">
        <f>ROUND('Anx 3- 6th cp forecast'!R107,0)</f>
        <v>0</v>
      </c>
      <c r="S106" s="205">
        <f xml:space="preserve"> 'Anx 3- 6th cp forecast'!S$107</f>
        <v>94.842485545099265</v>
      </c>
      <c r="T106" s="205">
        <f xml:space="preserve"> 'Anx 3- 6th cp forecast'!T$107</f>
        <v>0</v>
      </c>
      <c r="U106" s="205">
        <f xml:space="preserve"> 'Anx 3- 6th cp forecast'!U$107</f>
        <v>0</v>
      </c>
      <c r="V106" s="297">
        <f>ROUND('Anx 3- 6th cp forecast'!V107,0)</f>
        <v>0</v>
      </c>
      <c r="W106" s="205">
        <f xml:space="preserve"> 'Anx 3- 6th cp forecast'!W$107</f>
        <v>96.305625427316528</v>
      </c>
      <c r="X106" s="205">
        <f xml:space="preserve"> 'Anx 3- 6th cp forecast'!X$107</f>
        <v>0</v>
      </c>
      <c r="Y106" s="195">
        <f xml:space="preserve"> 'Anx 3- 6th cp forecast'!Y$107</f>
        <v>0</v>
      </c>
      <c r="Z106" s="200">
        <v>0</v>
      </c>
      <c r="AA106" s="200">
        <v>0.22676095193042431</v>
      </c>
      <c r="AB106" s="200">
        <v>0</v>
      </c>
      <c r="AC106" s="200"/>
    </row>
    <row r="107" spans="1:29" s="193" customFormat="1">
      <c r="A107" s="196" t="s">
        <v>154</v>
      </c>
      <c r="B107" s="297" t="e">
        <f t="shared" si="35"/>
        <v>#REF!</v>
      </c>
      <c r="C107" s="205" t="e">
        <f t="shared" si="33"/>
        <v>#REF!</v>
      </c>
      <c r="D107" s="205" t="e">
        <f t="shared" si="34"/>
        <v>#REF!</v>
      </c>
      <c r="E107" s="205">
        <f t="shared" si="36"/>
        <v>0</v>
      </c>
      <c r="F107" s="297">
        <f>ROUND('Anx 3- 6th cp forecast'!F108,0)</f>
        <v>0</v>
      </c>
      <c r="G107" s="205">
        <f xml:space="preserve"> 'Anx 3- 6th cp forecast'!G$108</f>
        <v>69.974311537501833</v>
      </c>
      <c r="H107" s="205">
        <f xml:space="preserve"> 'Anx 3- 6th cp forecast'!H$108</f>
        <v>0</v>
      </c>
      <c r="I107" s="205">
        <f xml:space="preserve"> 'Anx 3- 6th cp forecast'!I$108</f>
        <v>0</v>
      </c>
      <c r="J107" s="297">
        <f>ROUND('Anx 3- 6th cp forecast'!J108,0)</f>
        <v>0</v>
      </c>
      <c r="K107" s="205">
        <f xml:space="preserve"> 'Anx 3- 6th cp forecast'!K$108</f>
        <v>70.981935494788829</v>
      </c>
      <c r="L107" s="205">
        <f xml:space="preserve"> 'Anx 3- 6th cp forecast'!L$108</f>
        <v>0</v>
      </c>
      <c r="M107" s="205">
        <f xml:space="preserve"> 'Anx 3- 6th cp forecast'!M$108</f>
        <v>0</v>
      </c>
      <c r="N107" s="297">
        <f>ROUND('Anx 3- 6th cp forecast'!N108,0)</f>
        <v>0</v>
      </c>
      <c r="O107" s="205">
        <f xml:space="preserve"> 'Anx 3- 6th cp forecast'!O$108</f>
        <v>72.027958007934714</v>
      </c>
      <c r="P107" s="205">
        <f xml:space="preserve"> 'Anx 3- 6th cp forecast'!P$108</f>
        <v>0</v>
      </c>
      <c r="Q107" s="205">
        <f xml:space="preserve"> 'Anx 3- 6th cp forecast'!Q$108</f>
        <v>0</v>
      </c>
      <c r="R107" s="297">
        <f>ROUND('Anx 3- 6th cp forecast'!R108,0)</f>
        <v>0</v>
      </c>
      <c r="S107" s="205">
        <f xml:space="preserve"> 'Anx 3- 6th cp forecast'!S$108</f>
        <v>73.11405761793516</v>
      </c>
      <c r="T107" s="205">
        <f xml:space="preserve"> 'Anx 3- 6th cp forecast'!T$108</f>
        <v>0</v>
      </c>
      <c r="U107" s="205">
        <f xml:space="preserve"> 'Anx 3- 6th cp forecast'!U$108</f>
        <v>0</v>
      </c>
      <c r="V107" s="297">
        <f>ROUND('Anx 3- 6th cp forecast'!V108,0)</f>
        <v>0</v>
      </c>
      <c r="W107" s="205">
        <f xml:space="preserve"> 'Anx 3- 6th cp forecast'!W$108</f>
        <v>74.241991929617271</v>
      </c>
      <c r="X107" s="205">
        <f xml:space="preserve"> 'Anx 3- 6th cp forecast'!X$108</f>
        <v>0</v>
      </c>
      <c r="Y107" s="195">
        <f xml:space="preserve"> 'Anx 3- 6th cp forecast'!Y$108</f>
        <v>0</v>
      </c>
      <c r="Z107" s="200">
        <v>0</v>
      </c>
      <c r="AA107" s="200">
        <v>0.17480998320162189</v>
      </c>
      <c r="AB107" s="200">
        <v>0</v>
      </c>
      <c r="AC107" s="200"/>
    </row>
    <row r="108" spans="1:29" s="193" customFormat="1">
      <c r="A108" s="196" t="s">
        <v>155</v>
      </c>
      <c r="B108" s="297" t="e">
        <f t="shared" si="35"/>
        <v>#REF!</v>
      </c>
      <c r="C108" s="205" t="e">
        <f t="shared" si="33"/>
        <v>#REF!</v>
      </c>
      <c r="D108" s="205" t="e">
        <f t="shared" si="34"/>
        <v>#REF!</v>
      </c>
      <c r="E108" s="205">
        <f t="shared" si="36"/>
        <v>0</v>
      </c>
      <c r="F108" s="297">
        <f>ROUND('Anx 3- 6th cp forecast'!F109,0)</f>
        <v>0</v>
      </c>
      <c r="G108" s="205">
        <f xml:space="preserve"> 'Anx 3- 6th cp forecast'!G$109</f>
        <v>172.07421962178307</v>
      </c>
      <c r="H108" s="205">
        <f xml:space="preserve"> 'Anx 3- 6th cp forecast'!H$109</f>
        <v>0</v>
      </c>
      <c r="I108" s="205">
        <f xml:space="preserve"> 'Anx 3- 6th cp forecast'!I$109</f>
        <v>0</v>
      </c>
      <c r="J108" s="297">
        <f>ROUND('Anx 3- 6th cp forecast'!J109,0)</f>
        <v>0</v>
      </c>
      <c r="K108" s="205">
        <f xml:space="preserve"> 'Anx 3- 6th cp forecast'!K$109</f>
        <v>174.55207331284009</v>
      </c>
      <c r="L108" s="205">
        <f xml:space="preserve"> 'Anx 3- 6th cp forecast'!L$109</f>
        <v>0</v>
      </c>
      <c r="M108" s="205">
        <f xml:space="preserve"> 'Anx 3- 6th cp forecast'!M$109</f>
        <v>0</v>
      </c>
      <c r="N108" s="297">
        <f>ROUND('Anx 3- 6th cp forecast'!N109,0)</f>
        <v>0</v>
      </c>
      <c r="O108" s="205">
        <f xml:space="preserve"> 'Anx 3- 6th cp forecast'!O$109</f>
        <v>177.12435310668883</v>
      </c>
      <c r="P108" s="205">
        <f xml:space="preserve"> 'Anx 3- 6th cp forecast'!P$109</f>
        <v>0</v>
      </c>
      <c r="Q108" s="205">
        <f xml:space="preserve"> 'Anx 3- 6th cp forecast'!Q$109</f>
        <v>0</v>
      </c>
      <c r="R108" s="297">
        <f>ROUND('Anx 3- 6th cp forecast'!R109,0)</f>
        <v>0</v>
      </c>
      <c r="S108" s="205">
        <f xml:space="preserve"> 'Anx 3- 6th cp forecast'!S$109</f>
        <v>179.79518671285001</v>
      </c>
      <c r="T108" s="205">
        <f xml:space="preserve"> 'Anx 3- 6th cp forecast'!T$109</f>
        <v>0</v>
      </c>
      <c r="U108" s="205">
        <f xml:space="preserve"> 'Anx 3- 6th cp forecast'!U$109</f>
        <v>0</v>
      </c>
      <c r="V108" s="297">
        <f>ROUND('Anx 3- 6th cp forecast'!V109,0)</f>
        <v>0</v>
      </c>
      <c r="W108" s="205">
        <f xml:space="preserve"> 'Anx 3- 6th cp forecast'!W$109</f>
        <v>182.56889626715284</v>
      </c>
      <c r="X108" s="205">
        <f xml:space="preserve"> 'Anx 3- 6th cp forecast'!X$109</f>
        <v>0</v>
      </c>
      <c r="Y108" s="195">
        <f xml:space="preserve"> 'Anx 3- 6th cp forecast'!Y$109</f>
        <v>0</v>
      </c>
      <c r="Z108" s="200">
        <v>0</v>
      </c>
      <c r="AA108" s="200">
        <v>0.42987620428955486</v>
      </c>
      <c r="AB108" s="200">
        <v>0</v>
      </c>
      <c r="AC108" s="200"/>
    </row>
    <row r="109" spans="1:29" s="193" customFormat="1">
      <c r="A109" s="197" t="s">
        <v>166</v>
      </c>
      <c r="B109" s="296" t="e">
        <f>#REF!*$Z109</f>
        <v>#REF!</v>
      </c>
      <c r="C109" s="212" t="e">
        <f>#REF!*$AB109</f>
        <v>#REF!</v>
      </c>
      <c r="D109" s="212" t="e">
        <f>#REF!*$AC109</f>
        <v>#REF!</v>
      </c>
      <c r="E109" s="212" t="e">
        <f>#REF!*AC109</f>
        <v>#REF!</v>
      </c>
      <c r="F109" s="296">
        <f>ROUND('Anx 3- 6th cp forecast'!F110,0)</f>
        <v>0</v>
      </c>
      <c r="G109" s="212">
        <f xml:space="preserve"> 'Anx 3- 6th cp forecast'!G$110</f>
        <v>0</v>
      </c>
      <c r="H109" s="212">
        <f xml:space="preserve"> 'Anx 3- 6th cp forecast'!H$110</f>
        <v>0</v>
      </c>
      <c r="I109" s="212">
        <f xml:space="preserve"> 'Anx 3- 6th cp forecast'!I$110</f>
        <v>0</v>
      </c>
      <c r="J109" s="296">
        <f>ROUND('Anx 3- 6th cp forecast'!J110,0)</f>
        <v>0</v>
      </c>
      <c r="K109" s="212">
        <f xml:space="preserve"> 'Anx 3- 6th cp forecast'!K$110</f>
        <v>0</v>
      </c>
      <c r="L109" s="212">
        <f xml:space="preserve"> 'Anx 3- 6th cp forecast'!L$110</f>
        <v>0</v>
      </c>
      <c r="M109" s="212">
        <f xml:space="preserve"> 'Anx 3- 6th cp forecast'!M$110</f>
        <v>0</v>
      </c>
      <c r="N109" s="296">
        <f>ROUND('Anx 3- 6th cp forecast'!N110,0)</f>
        <v>0</v>
      </c>
      <c r="O109" s="212">
        <f xml:space="preserve"> 'Anx 3- 6th cp forecast'!O$110</f>
        <v>0</v>
      </c>
      <c r="P109" s="212">
        <f xml:space="preserve"> 'Anx 3- 6th cp forecast'!P$110</f>
        <v>0</v>
      </c>
      <c r="Q109" s="212">
        <f xml:space="preserve"> 'Anx 3- 6th cp forecast'!Q$110</f>
        <v>0</v>
      </c>
      <c r="R109" s="296">
        <f>ROUND('Anx 3- 6th cp forecast'!R110,0)</f>
        <v>0</v>
      </c>
      <c r="S109" s="212">
        <f xml:space="preserve"> 'Anx 3- 6th cp forecast'!S$110</f>
        <v>0</v>
      </c>
      <c r="T109" s="212">
        <f xml:space="preserve"> 'Anx 3- 6th cp forecast'!T$110</f>
        <v>0</v>
      </c>
      <c r="U109" s="212">
        <f xml:space="preserve"> 'Anx 3- 6th cp forecast'!U$110</f>
        <v>0</v>
      </c>
      <c r="V109" s="296">
        <f>ROUND('Anx 3- 6th cp forecast'!V110,0)</f>
        <v>0</v>
      </c>
      <c r="W109" s="212">
        <f xml:space="preserve"> 'Anx 3- 6th cp forecast'!W$110</f>
        <v>0</v>
      </c>
      <c r="X109" s="212">
        <f xml:space="preserve"> 'Anx 3- 6th cp forecast'!X$110</f>
        <v>0</v>
      </c>
      <c r="Y109" s="192">
        <f xml:space="preserve"> 'Anx 3- 6th cp forecast'!Y$110</f>
        <v>0</v>
      </c>
      <c r="Z109" s="200"/>
      <c r="AA109" s="200">
        <v>0</v>
      </c>
      <c r="AB109" s="200"/>
      <c r="AC109" s="200"/>
    </row>
    <row r="110" spans="1:29" s="193" customFormat="1">
      <c r="A110" s="194" t="s">
        <v>167</v>
      </c>
      <c r="B110" s="297" t="e">
        <f>B$109*$Z110</f>
        <v>#REF!</v>
      </c>
      <c r="C110" s="205" t="e">
        <f>C$109*$AB109</f>
        <v>#REF!</v>
      </c>
      <c r="D110" s="205" t="e">
        <f>D$109*$AC109</f>
        <v>#REF!</v>
      </c>
      <c r="E110" s="205">
        <f>IFERROR(E$109*AC110,0)</f>
        <v>0</v>
      </c>
      <c r="F110" s="297">
        <f>ROUND('Anx 3- 6th cp forecast'!F111,0)</f>
        <v>0</v>
      </c>
      <c r="G110" s="205">
        <f xml:space="preserve"> 'Anx 3- 6th cp forecast'!G$111</f>
        <v>0</v>
      </c>
      <c r="H110" s="205">
        <f xml:space="preserve"> 'Anx 3- 6th cp forecast'!H$111</f>
        <v>0</v>
      </c>
      <c r="I110" s="205">
        <f xml:space="preserve"> 'Anx 3- 6th cp forecast'!I$111</f>
        <v>0</v>
      </c>
      <c r="J110" s="297">
        <f>ROUND('Anx 3- 6th cp forecast'!J111,0)</f>
        <v>0</v>
      </c>
      <c r="K110" s="205">
        <f xml:space="preserve"> 'Anx 3- 6th cp forecast'!K$111</f>
        <v>0</v>
      </c>
      <c r="L110" s="205">
        <f xml:space="preserve"> 'Anx 3- 6th cp forecast'!L$111</f>
        <v>0</v>
      </c>
      <c r="M110" s="205">
        <f xml:space="preserve"> 'Anx 3- 6th cp forecast'!M$111</f>
        <v>0</v>
      </c>
      <c r="N110" s="297">
        <f>ROUND('Anx 3- 6th cp forecast'!N111,0)</f>
        <v>0</v>
      </c>
      <c r="O110" s="205">
        <f xml:space="preserve"> 'Anx 3- 6th cp forecast'!O$111</f>
        <v>0</v>
      </c>
      <c r="P110" s="205">
        <f xml:space="preserve"> 'Anx 3- 6th cp forecast'!P$111</f>
        <v>0</v>
      </c>
      <c r="Q110" s="205">
        <f xml:space="preserve"> 'Anx 3- 6th cp forecast'!Q$111</f>
        <v>0</v>
      </c>
      <c r="R110" s="297">
        <f>ROUND('Anx 3- 6th cp forecast'!R111,0)</f>
        <v>0</v>
      </c>
      <c r="S110" s="205">
        <f xml:space="preserve"> 'Anx 3- 6th cp forecast'!S$111</f>
        <v>0</v>
      </c>
      <c r="T110" s="205">
        <f xml:space="preserve"> 'Anx 3- 6th cp forecast'!T$111</f>
        <v>0</v>
      </c>
      <c r="U110" s="205">
        <f xml:space="preserve"> 'Anx 3- 6th cp forecast'!U$111</f>
        <v>0</v>
      </c>
      <c r="V110" s="297">
        <f>ROUND('Anx 3- 6th cp forecast'!V111,0)</f>
        <v>0</v>
      </c>
      <c r="W110" s="205">
        <f xml:space="preserve"> 'Anx 3- 6th cp forecast'!W$111</f>
        <v>0</v>
      </c>
      <c r="X110" s="205">
        <f xml:space="preserve"> 'Anx 3- 6th cp forecast'!X$111</f>
        <v>0</v>
      </c>
      <c r="Y110" s="195">
        <f xml:space="preserve"> 'Anx 3- 6th cp forecast'!Y$111</f>
        <v>0</v>
      </c>
      <c r="Z110" s="200">
        <v>0</v>
      </c>
      <c r="AA110" s="200">
        <v>0</v>
      </c>
      <c r="AB110" s="200">
        <v>0</v>
      </c>
      <c r="AC110" s="200"/>
    </row>
    <row r="111" spans="1:29" s="193" customFormat="1">
      <c r="A111" s="194" t="s">
        <v>168</v>
      </c>
      <c r="B111" s="297" t="e">
        <f t="shared" ref="B111:B113" si="37">B$109*$Z111</f>
        <v>#REF!</v>
      </c>
      <c r="C111" s="205" t="e">
        <f>C$109*$AB110</f>
        <v>#REF!</v>
      </c>
      <c r="D111" s="205" t="e">
        <f>D$109*$AC110</f>
        <v>#REF!</v>
      </c>
      <c r="E111" s="205">
        <f t="shared" ref="E111:E113" si="38">IFERROR(E$109*AC111,0)</f>
        <v>0</v>
      </c>
      <c r="F111" s="297">
        <f>ROUND('Anx 3- 6th cp forecast'!F112,0)</f>
        <v>0</v>
      </c>
      <c r="G111" s="205">
        <f xml:space="preserve"> 'Anx 3- 6th cp forecast'!G$112</f>
        <v>0</v>
      </c>
      <c r="H111" s="205">
        <f xml:space="preserve"> 'Anx 3- 6th cp forecast'!H$112</f>
        <v>0</v>
      </c>
      <c r="I111" s="205">
        <f xml:space="preserve"> 'Anx 3- 6th cp forecast'!I$112</f>
        <v>0</v>
      </c>
      <c r="J111" s="297">
        <f>ROUND('Anx 3- 6th cp forecast'!J112,0)</f>
        <v>0</v>
      </c>
      <c r="K111" s="205">
        <f xml:space="preserve"> 'Anx 3- 6th cp forecast'!K$112</f>
        <v>0</v>
      </c>
      <c r="L111" s="205">
        <f xml:space="preserve"> 'Anx 3- 6th cp forecast'!L$112</f>
        <v>0</v>
      </c>
      <c r="M111" s="205">
        <f xml:space="preserve"> 'Anx 3- 6th cp forecast'!M$112</f>
        <v>0</v>
      </c>
      <c r="N111" s="297">
        <f>ROUND('Anx 3- 6th cp forecast'!N112,0)</f>
        <v>0</v>
      </c>
      <c r="O111" s="205">
        <f xml:space="preserve"> 'Anx 3- 6th cp forecast'!O$112</f>
        <v>0</v>
      </c>
      <c r="P111" s="205">
        <f xml:space="preserve"> 'Anx 3- 6th cp forecast'!P$112</f>
        <v>0</v>
      </c>
      <c r="Q111" s="205">
        <f xml:space="preserve"> 'Anx 3- 6th cp forecast'!Q$112</f>
        <v>0</v>
      </c>
      <c r="R111" s="297">
        <f>ROUND('Anx 3- 6th cp forecast'!R112,0)</f>
        <v>0</v>
      </c>
      <c r="S111" s="205">
        <f xml:space="preserve"> 'Anx 3- 6th cp forecast'!S$112</f>
        <v>0</v>
      </c>
      <c r="T111" s="205">
        <f xml:space="preserve"> 'Anx 3- 6th cp forecast'!T$112</f>
        <v>0</v>
      </c>
      <c r="U111" s="205">
        <f xml:space="preserve"> 'Anx 3- 6th cp forecast'!U$112</f>
        <v>0</v>
      </c>
      <c r="V111" s="297">
        <f>ROUND('Anx 3- 6th cp forecast'!V112,0)</f>
        <v>0</v>
      </c>
      <c r="W111" s="205">
        <f xml:space="preserve"> 'Anx 3- 6th cp forecast'!W$112</f>
        <v>0</v>
      </c>
      <c r="X111" s="205">
        <f xml:space="preserve"> 'Anx 3- 6th cp forecast'!X$112</f>
        <v>0</v>
      </c>
      <c r="Y111" s="195">
        <f xml:space="preserve"> 'Anx 3- 6th cp forecast'!Y$112</f>
        <v>0</v>
      </c>
      <c r="Z111" s="200">
        <v>0</v>
      </c>
      <c r="AA111" s="200">
        <v>0</v>
      </c>
      <c r="AB111" s="200">
        <v>0</v>
      </c>
      <c r="AC111" s="200"/>
    </row>
    <row r="112" spans="1:29" s="193" customFormat="1">
      <c r="A112" s="194" t="s">
        <v>169</v>
      </c>
      <c r="B112" s="297" t="e">
        <f t="shared" si="37"/>
        <v>#REF!</v>
      </c>
      <c r="C112" s="205" t="e">
        <f>C$109*$AB111</f>
        <v>#REF!</v>
      </c>
      <c r="D112" s="205" t="e">
        <f>D$109*$AC111</f>
        <v>#REF!</v>
      </c>
      <c r="E112" s="205">
        <f t="shared" si="38"/>
        <v>0</v>
      </c>
      <c r="F112" s="297">
        <f>ROUND('Anx 3- 6th cp forecast'!F113,0)</f>
        <v>0</v>
      </c>
      <c r="G112" s="205">
        <f xml:space="preserve"> 'Anx 3- 6th cp forecast'!G$113</f>
        <v>0</v>
      </c>
      <c r="H112" s="205">
        <f xml:space="preserve"> 'Anx 3- 6th cp forecast'!H$113</f>
        <v>0</v>
      </c>
      <c r="I112" s="205">
        <f xml:space="preserve"> 'Anx 3- 6th cp forecast'!I$113</f>
        <v>0</v>
      </c>
      <c r="J112" s="297">
        <f>ROUND('Anx 3- 6th cp forecast'!J113,0)</f>
        <v>0</v>
      </c>
      <c r="K112" s="205">
        <f xml:space="preserve"> 'Anx 3- 6th cp forecast'!K$113</f>
        <v>0</v>
      </c>
      <c r="L112" s="205">
        <f xml:space="preserve"> 'Anx 3- 6th cp forecast'!L$113</f>
        <v>0</v>
      </c>
      <c r="M112" s="205">
        <f xml:space="preserve"> 'Anx 3- 6th cp forecast'!M$113</f>
        <v>0</v>
      </c>
      <c r="N112" s="297">
        <f>ROUND('Anx 3- 6th cp forecast'!N113,0)</f>
        <v>0</v>
      </c>
      <c r="O112" s="205">
        <f xml:space="preserve"> 'Anx 3- 6th cp forecast'!O$113</f>
        <v>0</v>
      </c>
      <c r="P112" s="205">
        <f xml:space="preserve"> 'Anx 3- 6th cp forecast'!P$113</f>
        <v>0</v>
      </c>
      <c r="Q112" s="205">
        <f xml:space="preserve"> 'Anx 3- 6th cp forecast'!Q$113</f>
        <v>0</v>
      </c>
      <c r="R112" s="297">
        <f>ROUND('Anx 3- 6th cp forecast'!R113,0)</f>
        <v>0</v>
      </c>
      <c r="S112" s="205">
        <f xml:space="preserve"> 'Anx 3- 6th cp forecast'!S$113</f>
        <v>0</v>
      </c>
      <c r="T112" s="205">
        <f xml:space="preserve"> 'Anx 3- 6th cp forecast'!T$113</f>
        <v>0</v>
      </c>
      <c r="U112" s="205">
        <f xml:space="preserve"> 'Anx 3- 6th cp forecast'!U$113</f>
        <v>0</v>
      </c>
      <c r="V112" s="297">
        <f>ROUND('Anx 3- 6th cp forecast'!V113,0)</f>
        <v>0</v>
      </c>
      <c r="W112" s="205">
        <f xml:space="preserve"> 'Anx 3- 6th cp forecast'!W$113</f>
        <v>0</v>
      </c>
      <c r="X112" s="205">
        <f xml:space="preserve"> 'Anx 3- 6th cp forecast'!X$113</f>
        <v>0</v>
      </c>
      <c r="Y112" s="195">
        <f xml:space="preserve"> 'Anx 3- 6th cp forecast'!Y$113</f>
        <v>0</v>
      </c>
      <c r="Z112" s="200">
        <v>0</v>
      </c>
      <c r="AA112" s="200">
        <v>0</v>
      </c>
      <c r="AB112" s="200">
        <v>0</v>
      </c>
      <c r="AC112" s="200"/>
    </row>
    <row r="113" spans="1:29" s="193" customFormat="1">
      <c r="A113" s="194" t="s">
        <v>170</v>
      </c>
      <c r="B113" s="297" t="e">
        <f t="shared" si="37"/>
        <v>#REF!</v>
      </c>
      <c r="C113" s="205" t="e">
        <f>C$109*$AB112</f>
        <v>#REF!</v>
      </c>
      <c r="D113" s="205" t="e">
        <f>D$109*$AC112</f>
        <v>#REF!</v>
      </c>
      <c r="E113" s="205">
        <f t="shared" si="38"/>
        <v>0</v>
      </c>
      <c r="F113" s="297">
        <f>ROUND('Anx 3- 6th cp forecast'!F114,0)</f>
        <v>0</v>
      </c>
      <c r="G113" s="205">
        <f xml:space="preserve"> 'Anx 3- 6th cp forecast'!G$114</f>
        <v>0</v>
      </c>
      <c r="H113" s="205">
        <f xml:space="preserve"> 'Anx 3- 6th cp forecast'!H$114</f>
        <v>0</v>
      </c>
      <c r="I113" s="205">
        <f xml:space="preserve"> 'Anx 3- 6th cp forecast'!I$114</f>
        <v>0</v>
      </c>
      <c r="J113" s="297">
        <f>ROUND('Anx 3- 6th cp forecast'!J114,0)</f>
        <v>0</v>
      </c>
      <c r="K113" s="205">
        <f xml:space="preserve"> 'Anx 3- 6th cp forecast'!K$114</f>
        <v>0</v>
      </c>
      <c r="L113" s="205">
        <f xml:space="preserve"> 'Anx 3- 6th cp forecast'!L$114</f>
        <v>0</v>
      </c>
      <c r="M113" s="205">
        <f xml:space="preserve"> 'Anx 3- 6th cp forecast'!M$114</f>
        <v>0</v>
      </c>
      <c r="N113" s="297">
        <f>ROUND('Anx 3- 6th cp forecast'!N114,0)</f>
        <v>0</v>
      </c>
      <c r="O113" s="205">
        <f xml:space="preserve"> 'Anx 3- 6th cp forecast'!O$114</f>
        <v>0</v>
      </c>
      <c r="P113" s="205">
        <f xml:space="preserve"> 'Anx 3- 6th cp forecast'!P$114</f>
        <v>0</v>
      </c>
      <c r="Q113" s="205">
        <f xml:space="preserve"> 'Anx 3- 6th cp forecast'!Q$114</f>
        <v>0</v>
      </c>
      <c r="R113" s="297">
        <f>ROUND('Anx 3- 6th cp forecast'!R114,0)</f>
        <v>0</v>
      </c>
      <c r="S113" s="205">
        <f xml:space="preserve"> 'Anx 3- 6th cp forecast'!S$114</f>
        <v>0</v>
      </c>
      <c r="T113" s="205">
        <f xml:space="preserve"> 'Anx 3- 6th cp forecast'!T$114</f>
        <v>0</v>
      </c>
      <c r="U113" s="205">
        <f xml:space="preserve"> 'Anx 3- 6th cp forecast'!U$114</f>
        <v>0</v>
      </c>
      <c r="V113" s="297">
        <f>ROUND('Anx 3- 6th cp forecast'!V114,0)</f>
        <v>0</v>
      </c>
      <c r="W113" s="205">
        <f xml:space="preserve"> 'Anx 3- 6th cp forecast'!W$114</f>
        <v>0</v>
      </c>
      <c r="X113" s="205">
        <f xml:space="preserve"> 'Anx 3- 6th cp forecast'!X$114</f>
        <v>0</v>
      </c>
      <c r="Y113" s="195">
        <f xml:space="preserve"> 'Anx 3- 6th cp forecast'!Y$114</f>
        <v>0</v>
      </c>
      <c r="Z113" s="200"/>
      <c r="AA113" s="200"/>
      <c r="AB113" s="200"/>
      <c r="AC113" s="200"/>
    </row>
    <row r="114" spans="1:29" s="132" customFormat="1" ht="13">
      <c r="A114" s="257" t="s">
        <v>40</v>
      </c>
      <c r="B114" s="332"/>
      <c r="C114" s="268"/>
      <c r="D114" s="268"/>
      <c r="E114" s="271"/>
      <c r="F114" s="296">
        <f>ROUND('Anx 3- 6th cp forecast'!F115,0)</f>
        <v>2</v>
      </c>
      <c r="G114" s="368">
        <f xml:space="preserve"> 'Anx 3- 6th cp forecast'!G$115</f>
        <v>4.1835132015786779E-2</v>
      </c>
      <c r="H114" s="212">
        <f xml:space="preserve"> 'Anx 3- 6th cp forecast'!H$115</f>
        <v>10.85</v>
      </c>
      <c r="I114" s="212">
        <f xml:space="preserve"> 'Anx 3- 6th cp forecast'!I$115</f>
        <v>0</v>
      </c>
      <c r="J114" s="296">
        <f>ROUND('Anx 3- 6th cp forecast'!J115,0)</f>
        <v>2</v>
      </c>
      <c r="K114" s="368">
        <f xml:space="preserve"> 'Anx 3- 6th cp forecast'!K$115</f>
        <v>4.2671834656102525E-2</v>
      </c>
      <c r="L114" s="212">
        <f xml:space="preserve"> 'Anx 3- 6th cp forecast'!L$115</f>
        <v>10.85</v>
      </c>
      <c r="M114" s="212">
        <f xml:space="preserve"> 'Anx 3- 6th cp forecast'!M$115</f>
        <v>0</v>
      </c>
      <c r="N114" s="296">
        <f>ROUND('Anx 3- 6th cp forecast'!N115,0)</f>
        <v>2</v>
      </c>
      <c r="O114" s="368">
        <f xml:space="preserve"> 'Anx 3- 6th cp forecast'!O$115</f>
        <v>4.352527134922457E-2</v>
      </c>
      <c r="P114" s="212">
        <f xml:space="preserve"> 'Anx 3- 6th cp forecast'!P$115</f>
        <v>10.85</v>
      </c>
      <c r="Q114" s="212">
        <f xml:space="preserve"> 'Anx 3- 6th cp forecast'!Q$115</f>
        <v>0</v>
      </c>
      <c r="R114" s="296">
        <f>ROUND('Anx 3- 6th cp forecast'!R115,0)</f>
        <v>2</v>
      </c>
      <c r="S114" s="368">
        <f xml:space="preserve"> 'Anx 3- 6th cp forecast'!S$115</f>
        <v>4.4395776776209067E-2</v>
      </c>
      <c r="T114" s="212">
        <f xml:space="preserve"> 'Anx 3- 6th cp forecast'!T$115</f>
        <v>10.85</v>
      </c>
      <c r="U114" s="212">
        <f xml:space="preserve"> 'Anx 3- 6th cp forecast'!U$115</f>
        <v>0</v>
      </c>
      <c r="V114" s="296">
        <f>ROUND('Anx 3- 6th cp forecast'!V115,0)</f>
        <v>2</v>
      </c>
      <c r="W114" s="368">
        <f xml:space="preserve"> 'Anx 3- 6th cp forecast'!W$115</f>
        <v>4.5283692311733244E-2</v>
      </c>
      <c r="X114" s="212">
        <f xml:space="preserve"> 'Anx 3- 6th cp forecast'!X$115</f>
        <v>10.85</v>
      </c>
      <c r="Y114" s="192">
        <f xml:space="preserve"> 'Anx 3- 6th cp forecast'!Y$115</f>
        <v>0</v>
      </c>
      <c r="Z114" s="201">
        <v>0.02</v>
      </c>
      <c r="AA114" s="201">
        <v>0.122251309797415</v>
      </c>
      <c r="AB114" s="134">
        <v>1.4606856458421584E-3</v>
      </c>
      <c r="AC114" s="134"/>
    </row>
    <row r="115" spans="1:29" s="132" customFormat="1" ht="13">
      <c r="A115" s="257" t="s">
        <v>46</v>
      </c>
      <c r="B115" s="332"/>
      <c r="C115" s="268"/>
      <c r="D115" s="268"/>
      <c r="E115" s="271"/>
      <c r="F115" s="296">
        <f>ROUND('Anx 3- 6th cp forecast'!F116,0)</f>
        <v>18</v>
      </c>
      <c r="G115" s="208">
        <f xml:space="preserve"> 'Anx 3- 6th cp forecast'!G$116</f>
        <v>4.9393441651107546</v>
      </c>
      <c r="H115" s="208">
        <f xml:space="preserve"> 'Anx 3- 6th cp forecast'!H$116</f>
        <v>6.7526499999999992</v>
      </c>
      <c r="I115" s="208">
        <f xml:space="preserve"> 'Anx 3- 6th cp forecast'!I$116</f>
        <v>0</v>
      </c>
      <c r="J115" s="296">
        <f>ROUND('Anx 3- 6th cp forecast'!J116,0)</f>
        <v>18</v>
      </c>
      <c r="K115" s="208">
        <f xml:space="preserve"> 'Anx 3- 6th cp forecast'!K$116</f>
        <v>5.0577443681233349</v>
      </c>
      <c r="L115" s="208">
        <f xml:space="preserve"> 'Anx 3- 6th cp forecast'!L$116</f>
        <v>6.7526499999999992</v>
      </c>
      <c r="M115" s="208">
        <f xml:space="preserve"> 'Anx 3- 6th cp forecast'!M$116</f>
        <v>0</v>
      </c>
      <c r="N115" s="296">
        <f>ROUND('Anx 3- 6th cp forecast'!N116,0)</f>
        <v>18</v>
      </c>
      <c r="O115" s="208">
        <f xml:space="preserve"> 'Anx 3- 6th cp forecast'!O$116</f>
        <v>5.1795540611816859</v>
      </c>
      <c r="P115" s="208">
        <f xml:space="preserve"> 'Anx 3- 6th cp forecast'!P$116</f>
        <v>6.7526499999999992</v>
      </c>
      <c r="Q115" s="208">
        <f xml:space="preserve"> 'Anx 3- 6th cp forecast'!Q$116</f>
        <v>0</v>
      </c>
      <c r="R115" s="296">
        <f>ROUND('Anx 3- 6th cp forecast'!R116,0)</f>
        <v>18</v>
      </c>
      <c r="S115" s="208">
        <f xml:space="preserve"> 'Anx 3- 6th cp forecast'!S$116</f>
        <v>5.3048935083859972</v>
      </c>
      <c r="T115" s="208">
        <f xml:space="preserve"> 'Anx 3- 6th cp forecast'!T$116</f>
        <v>6.7526499999999992</v>
      </c>
      <c r="U115" s="208">
        <f xml:space="preserve"> 'Anx 3- 6th cp forecast'!U$116</f>
        <v>0</v>
      </c>
      <c r="V115" s="296">
        <f>ROUND('Anx 3- 6th cp forecast'!V116,0)</f>
        <v>18</v>
      </c>
      <c r="W115" s="208">
        <f xml:space="preserve"> 'Anx 3- 6th cp forecast'!W$116</f>
        <v>5.4338879828334266</v>
      </c>
      <c r="X115" s="208">
        <f xml:space="preserve"> 'Anx 3- 6th cp forecast'!X$116</f>
        <v>6.7526499999999992</v>
      </c>
      <c r="Y115" s="217">
        <f xml:space="preserve"> 'Anx 3- 6th cp forecast'!Y$116</f>
        <v>0</v>
      </c>
      <c r="Z115" s="134"/>
      <c r="AA115" s="134"/>
      <c r="AB115" s="134"/>
      <c r="AC115" s="134"/>
    </row>
    <row r="116" spans="1:29" customFormat="1">
      <c r="A116" s="196" t="s">
        <v>156</v>
      </c>
      <c r="B116" s="297">
        <f>B$115*$Z116</f>
        <v>0</v>
      </c>
      <c r="C116" s="205">
        <f>C$115*$AA116</f>
        <v>0</v>
      </c>
      <c r="D116" s="205">
        <f>D$115*$AB116</f>
        <v>0</v>
      </c>
      <c r="E116" s="205">
        <f>IFERROR(E$115*$AC116,0)</f>
        <v>0</v>
      </c>
      <c r="F116" s="297">
        <f>ROUND('Anx 3- 6th cp forecast'!F117,0)</f>
        <v>0</v>
      </c>
      <c r="G116" s="205">
        <f xml:space="preserve"> 'Anx 3- 6th cp forecast'!G$117</f>
        <v>1.9675002728592323</v>
      </c>
      <c r="H116" s="205">
        <f xml:space="preserve"> 'Anx 3- 6th cp forecast'!H$117</f>
        <v>0</v>
      </c>
      <c r="I116" s="205">
        <f xml:space="preserve"> 'Anx 3- 6th cp forecast'!I$117</f>
        <v>0</v>
      </c>
      <c r="J116" s="297">
        <f>ROUND('Anx 3- 6th cp forecast'!J117,0)</f>
        <v>0</v>
      </c>
      <c r="K116" s="205">
        <f xml:space="preserve"> 'Anx 3- 6th cp forecast'!K$117</f>
        <v>2.0146628968730251</v>
      </c>
      <c r="L116" s="205">
        <f xml:space="preserve"> 'Anx 3- 6th cp forecast'!L$117</f>
        <v>0</v>
      </c>
      <c r="M116" s="205">
        <f xml:space="preserve"> 'Anx 3- 6th cp forecast'!M$117</f>
        <v>0</v>
      </c>
      <c r="N116" s="297">
        <f>ROUND('Anx 3- 6th cp forecast'!N117,0)</f>
        <v>0</v>
      </c>
      <c r="O116" s="205">
        <f xml:space="preserve"> 'Anx 3- 6th cp forecast'!O$117</f>
        <v>2.0631836308648084</v>
      </c>
      <c r="P116" s="205">
        <f xml:space="preserve"> 'Anx 3- 6th cp forecast'!P$117</f>
        <v>0</v>
      </c>
      <c r="Q116" s="205">
        <f xml:space="preserve"> 'Anx 3- 6th cp forecast'!Q$117</f>
        <v>0</v>
      </c>
      <c r="R116" s="297">
        <f>ROUND('Anx 3- 6th cp forecast'!R117,0)</f>
        <v>0</v>
      </c>
      <c r="S116" s="205">
        <f xml:space="preserve"> 'Anx 3- 6th cp forecast'!S$117</f>
        <v>2.1131103799090263</v>
      </c>
      <c r="T116" s="205">
        <f xml:space="preserve"> 'Anx 3- 6th cp forecast'!T$117</f>
        <v>0</v>
      </c>
      <c r="U116" s="205">
        <f xml:space="preserve"> 'Anx 3- 6th cp forecast'!U$117</f>
        <v>0</v>
      </c>
      <c r="V116" s="297">
        <f>ROUND('Anx 3- 6th cp forecast'!V117,0)</f>
        <v>0</v>
      </c>
      <c r="W116" s="205">
        <f xml:space="preserve"> 'Anx 3- 6th cp forecast'!W$117</f>
        <v>2.1644930443253578</v>
      </c>
      <c r="X116" s="205">
        <f xml:space="preserve"> 'Anx 3- 6th cp forecast'!X$117</f>
        <v>0</v>
      </c>
      <c r="Y116" s="195">
        <f xml:space="preserve"> 'Anx 3- 6th cp forecast'!Y$117</f>
        <v>0</v>
      </c>
      <c r="Z116" s="135"/>
      <c r="AA116" s="135">
        <v>0.39833229009566601</v>
      </c>
      <c r="AB116" s="135"/>
      <c r="AC116" s="135"/>
    </row>
    <row r="117" spans="1:29" customFormat="1">
      <c r="A117" s="196" t="s">
        <v>157</v>
      </c>
      <c r="B117" s="297">
        <f t="shared" ref="B117:B119" si="39">B$115*$Z117</f>
        <v>0</v>
      </c>
      <c r="C117" s="205">
        <f t="shared" ref="C117:C119" si="40">C$115*$AA117</f>
        <v>0</v>
      </c>
      <c r="D117" s="205">
        <f t="shared" ref="D117:D119" si="41">D$115*$AB117</f>
        <v>0</v>
      </c>
      <c r="E117" s="205">
        <f t="shared" ref="E117:E119" si="42">IFERROR(E$115*$AC117,0)</f>
        <v>0</v>
      </c>
      <c r="F117" s="297">
        <f>ROUND('Anx 3- 6th cp forecast'!F118,0)</f>
        <v>0</v>
      </c>
      <c r="G117" s="205">
        <f xml:space="preserve"> 'Anx 3- 6th cp forecast'!G$118</f>
        <v>0.88649650230086985</v>
      </c>
      <c r="H117" s="205">
        <f xml:space="preserve"> 'Anx 3- 6th cp forecast'!H$118</f>
        <v>0</v>
      </c>
      <c r="I117" s="205">
        <f xml:space="preserve"> 'Anx 3- 6th cp forecast'!I$118</f>
        <v>0</v>
      </c>
      <c r="J117" s="297">
        <f>ROUND('Anx 3- 6th cp forecast'!J118,0)</f>
        <v>0</v>
      </c>
      <c r="K117" s="205">
        <f xml:space="preserve"> 'Anx 3- 6th cp forecast'!K$118</f>
        <v>0.90774656351016236</v>
      </c>
      <c r="L117" s="205">
        <f xml:space="preserve"> 'Anx 3- 6th cp forecast'!L$118</f>
        <v>0</v>
      </c>
      <c r="M117" s="205">
        <f xml:space="preserve"> 'Anx 3- 6th cp forecast'!M$118</f>
        <v>0</v>
      </c>
      <c r="N117" s="297">
        <f>ROUND('Anx 3- 6th cp forecast'!N118,0)</f>
        <v>0</v>
      </c>
      <c r="O117" s="205">
        <f xml:space="preserve"> 'Anx 3- 6th cp forecast'!O$118</f>
        <v>0.92960854826621941</v>
      </c>
      <c r="P117" s="205">
        <f xml:space="preserve"> 'Anx 3- 6th cp forecast'!P$118</f>
        <v>0</v>
      </c>
      <c r="Q117" s="205">
        <f xml:space="preserve"> 'Anx 3- 6th cp forecast'!Q$118</f>
        <v>0</v>
      </c>
      <c r="R117" s="297">
        <f>ROUND('Anx 3- 6th cp forecast'!R118,0)</f>
        <v>0</v>
      </c>
      <c r="S117" s="205">
        <f xml:space="preserve"> 'Anx 3- 6th cp forecast'!S$118</f>
        <v>0.95210404115610492</v>
      </c>
      <c r="T117" s="205">
        <f xml:space="preserve"> 'Anx 3- 6th cp forecast'!T$118</f>
        <v>0</v>
      </c>
      <c r="U117" s="205">
        <f xml:space="preserve"> 'Anx 3- 6th cp forecast'!U$118</f>
        <v>0</v>
      </c>
      <c r="V117" s="297">
        <f>ROUND('Anx 3- 6th cp forecast'!V118,0)</f>
        <v>0</v>
      </c>
      <c r="W117" s="205">
        <f xml:space="preserve"> 'Anx 3- 6th cp forecast'!W$118</f>
        <v>0.97525552576443064</v>
      </c>
      <c r="X117" s="205">
        <f xml:space="preserve"> 'Anx 3- 6th cp forecast'!X$118</f>
        <v>0</v>
      </c>
      <c r="Y117" s="195">
        <f xml:space="preserve"> 'Anx 3- 6th cp forecast'!Y$118</f>
        <v>0</v>
      </c>
      <c r="Z117" s="135">
        <v>0</v>
      </c>
      <c r="AA117" s="135">
        <v>0.17947656058524361</v>
      </c>
      <c r="AB117" s="135">
        <v>0</v>
      </c>
      <c r="AC117" s="135">
        <v>0.45056995138942757</v>
      </c>
    </row>
    <row r="118" spans="1:29" customFormat="1">
      <c r="A118" s="196" t="s">
        <v>158</v>
      </c>
      <c r="B118" s="297">
        <f t="shared" si="39"/>
        <v>0</v>
      </c>
      <c r="C118" s="205">
        <f t="shared" si="40"/>
        <v>0</v>
      </c>
      <c r="D118" s="205">
        <f t="shared" si="41"/>
        <v>0</v>
      </c>
      <c r="E118" s="205">
        <f t="shared" si="42"/>
        <v>0</v>
      </c>
      <c r="F118" s="297">
        <f>ROUND('Anx 3- 6th cp forecast'!F119,0)</f>
        <v>0</v>
      </c>
      <c r="G118" s="205">
        <f xml:space="preserve"> 'Anx 3- 6th cp forecast'!G$119</f>
        <v>0.71874306315634218</v>
      </c>
      <c r="H118" s="205">
        <f xml:space="preserve"> 'Anx 3- 6th cp forecast'!H$119</f>
        <v>0</v>
      </c>
      <c r="I118" s="205">
        <f xml:space="preserve"> 'Anx 3- 6th cp forecast'!I$119</f>
        <v>0</v>
      </c>
      <c r="J118" s="297">
        <f>ROUND('Anx 3- 6th cp forecast'!J119,0)</f>
        <v>0</v>
      </c>
      <c r="K118" s="205">
        <f xml:space="preserve"> 'Anx 3- 6th cp forecast'!K$119</f>
        <v>0.73597193438841735</v>
      </c>
      <c r="L118" s="205">
        <f xml:space="preserve"> 'Anx 3- 6th cp forecast'!L$119</f>
        <v>0</v>
      </c>
      <c r="M118" s="205">
        <f xml:space="preserve"> 'Anx 3- 6th cp forecast'!M$119</f>
        <v>0</v>
      </c>
      <c r="N118" s="297">
        <f>ROUND('Anx 3- 6th cp forecast'!N119,0)</f>
        <v>0</v>
      </c>
      <c r="O118" s="205">
        <f xml:space="preserve"> 'Anx 3- 6th cp forecast'!O$119</f>
        <v>0.75369693369688928</v>
      </c>
      <c r="P118" s="205">
        <f xml:space="preserve"> 'Anx 3- 6th cp forecast'!P$119</f>
        <v>0</v>
      </c>
      <c r="Q118" s="205">
        <f xml:space="preserve"> 'Anx 3- 6th cp forecast'!Q$119</f>
        <v>0</v>
      </c>
      <c r="R118" s="297">
        <f>ROUND('Anx 3- 6th cp forecast'!R119,0)</f>
        <v>0</v>
      </c>
      <c r="S118" s="205">
        <f xml:space="preserve"> 'Anx 3- 6th cp forecast'!S$119</f>
        <v>0.77193556117587347</v>
      </c>
      <c r="T118" s="205">
        <f xml:space="preserve"> 'Anx 3- 6th cp forecast'!T$119</f>
        <v>0</v>
      </c>
      <c r="U118" s="205">
        <f xml:space="preserve"> 'Anx 3- 6th cp forecast'!U$119</f>
        <v>0</v>
      </c>
      <c r="V118" s="297">
        <f>ROUND('Anx 3- 6th cp forecast'!V119,0)</f>
        <v>0</v>
      </c>
      <c r="W118" s="205">
        <f xml:space="preserve"> 'Anx 3- 6th cp forecast'!W$119</f>
        <v>0.79070604579799719</v>
      </c>
      <c r="X118" s="205">
        <f xml:space="preserve"> 'Anx 3- 6th cp forecast'!X$119</f>
        <v>0</v>
      </c>
      <c r="Y118" s="195">
        <f xml:space="preserve"> 'Anx 3- 6th cp forecast'!Y$119</f>
        <v>0</v>
      </c>
      <c r="Z118" s="135">
        <v>0</v>
      </c>
      <c r="AA118" s="135">
        <v>0.14551386563285287</v>
      </c>
      <c r="AB118" s="135">
        <v>0</v>
      </c>
      <c r="AC118" s="135">
        <v>0.36530773239072667</v>
      </c>
    </row>
    <row r="119" spans="1:29" customFormat="1">
      <c r="A119" s="196" t="s">
        <v>159</v>
      </c>
      <c r="B119" s="297">
        <f t="shared" si="39"/>
        <v>0</v>
      </c>
      <c r="C119" s="205">
        <f t="shared" si="40"/>
        <v>0</v>
      </c>
      <c r="D119" s="205">
        <f t="shared" si="41"/>
        <v>0</v>
      </c>
      <c r="E119" s="205">
        <f t="shared" si="42"/>
        <v>0</v>
      </c>
      <c r="F119" s="297">
        <f>ROUND('Anx 3- 6th cp forecast'!F120,0)</f>
        <v>0</v>
      </c>
      <c r="G119" s="205">
        <f xml:space="preserve"> 'Anx 3- 6th cp forecast'!G$120</f>
        <v>1.3666043267943102</v>
      </c>
      <c r="H119" s="205">
        <f xml:space="preserve"> 'Anx 3- 6th cp forecast'!H$120</f>
        <v>0</v>
      </c>
      <c r="I119" s="205">
        <f xml:space="preserve"> 'Anx 3- 6th cp forecast'!I$120</f>
        <v>0</v>
      </c>
      <c r="J119" s="297">
        <f>ROUND('Anx 3- 6th cp forecast'!J120,0)</f>
        <v>0</v>
      </c>
      <c r="K119" s="205">
        <f xml:space="preserve"> 'Anx 3- 6th cp forecast'!K$120</f>
        <v>1.3993629733517301</v>
      </c>
      <c r="L119" s="205">
        <f xml:space="preserve"> 'Anx 3- 6th cp forecast'!L$120</f>
        <v>0</v>
      </c>
      <c r="M119" s="205">
        <f xml:space="preserve"> 'Anx 3- 6th cp forecast'!M$120</f>
        <v>0</v>
      </c>
      <c r="N119" s="297">
        <f>ROUND('Anx 3- 6th cp forecast'!N120,0)</f>
        <v>0</v>
      </c>
      <c r="O119" s="205">
        <f xml:space="preserve"> 'Anx 3- 6th cp forecast'!O$120</f>
        <v>1.433064948353769</v>
      </c>
      <c r="P119" s="205">
        <f xml:space="preserve"> 'Anx 3- 6th cp forecast'!P$120</f>
        <v>0</v>
      </c>
      <c r="Q119" s="205">
        <f xml:space="preserve"> 'Anx 3- 6th cp forecast'!Q$120</f>
        <v>0</v>
      </c>
      <c r="R119" s="297">
        <f>ROUND('Anx 3- 6th cp forecast'!R120,0)</f>
        <v>0</v>
      </c>
      <c r="S119" s="205">
        <f xml:space="preserve"> 'Anx 3- 6th cp forecast'!S$120</f>
        <v>1.4677435261449923</v>
      </c>
      <c r="T119" s="205">
        <f xml:space="preserve"> 'Anx 3- 6th cp forecast'!T$120</f>
        <v>0</v>
      </c>
      <c r="U119" s="205">
        <f xml:space="preserve"> 'Anx 3- 6th cp forecast'!U$120</f>
        <v>0</v>
      </c>
      <c r="V119" s="297">
        <f>ROUND('Anx 3- 6th cp forecast'!V120,0)</f>
        <v>0</v>
      </c>
      <c r="W119" s="205">
        <f xml:space="preserve"> 'Anx 3- 6th cp forecast'!W$120</f>
        <v>1.5034333669456408</v>
      </c>
      <c r="X119" s="205">
        <f xml:space="preserve"> 'Anx 3- 6th cp forecast'!X$120</f>
        <v>0</v>
      </c>
      <c r="Y119" s="195">
        <f xml:space="preserve"> 'Anx 3- 6th cp forecast'!Y$120</f>
        <v>0</v>
      </c>
      <c r="Z119" s="135">
        <v>0</v>
      </c>
      <c r="AA119" s="135">
        <v>0.27667728368623751</v>
      </c>
      <c r="AB119" s="135">
        <v>0</v>
      </c>
      <c r="AC119" s="135">
        <v>0.69458914219529866</v>
      </c>
    </row>
    <row r="120" spans="1:29" s="132" customFormat="1" ht="13">
      <c r="A120" s="258" t="s">
        <v>35</v>
      </c>
      <c r="B120" s="332"/>
      <c r="C120" s="268"/>
      <c r="D120" s="268"/>
      <c r="E120" s="271"/>
      <c r="F120" s="296">
        <f>ROUND('Anx 3- 6th cp forecast'!F121,0)</f>
        <v>0</v>
      </c>
      <c r="G120" s="208">
        <f xml:space="preserve"> 'Anx 3- 6th cp forecast'!G$121</f>
        <v>0</v>
      </c>
      <c r="H120" s="208">
        <f xml:space="preserve"> 'Anx 3- 6th cp forecast'!H$121</f>
        <v>0</v>
      </c>
      <c r="I120" s="208">
        <f xml:space="preserve"> 'Anx 3- 6th cp forecast'!I$121</f>
        <v>0</v>
      </c>
      <c r="J120" s="296">
        <f>ROUND('Anx 3- 6th cp forecast'!J121,0)</f>
        <v>0</v>
      </c>
      <c r="K120" s="208">
        <f xml:space="preserve"> 'Anx 3- 6th cp forecast'!K$121</f>
        <v>0</v>
      </c>
      <c r="L120" s="208">
        <f xml:space="preserve"> 'Anx 3- 6th cp forecast'!L$121</f>
        <v>0</v>
      </c>
      <c r="M120" s="208">
        <f xml:space="preserve"> 'Anx 3- 6th cp forecast'!M$121</f>
        <v>0</v>
      </c>
      <c r="N120" s="296">
        <f>ROUND('Anx 3- 6th cp forecast'!N121,0)</f>
        <v>0</v>
      </c>
      <c r="O120" s="208">
        <f xml:space="preserve"> 'Anx 3- 6th cp forecast'!O$121</f>
        <v>0</v>
      </c>
      <c r="P120" s="208">
        <f xml:space="preserve"> 'Anx 3- 6th cp forecast'!P$121</f>
        <v>0</v>
      </c>
      <c r="Q120" s="208">
        <f xml:space="preserve"> 'Anx 3- 6th cp forecast'!Q$121</f>
        <v>0</v>
      </c>
      <c r="R120" s="296">
        <f>ROUND('Anx 3- 6th cp forecast'!R121,0)</f>
        <v>0</v>
      </c>
      <c r="S120" s="208">
        <f xml:space="preserve"> 'Anx 3- 6th cp forecast'!S$121</f>
        <v>0</v>
      </c>
      <c r="T120" s="208">
        <f xml:space="preserve"> 'Anx 3- 6th cp forecast'!T$121</f>
        <v>0</v>
      </c>
      <c r="U120" s="208">
        <f xml:space="preserve"> 'Anx 3- 6th cp forecast'!U$121</f>
        <v>0</v>
      </c>
      <c r="V120" s="296">
        <f>ROUND('Anx 3- 6th cp forecast'!V121,0)</f>
        <v>0</v>
      </c>
      <c r="W120" s="208">
        <f xml:space="preserve"> 'Anx 3- 6th cp forecast'!W$121</f>
        <v>0</v>
      </c>
      <c r="X120" s="208">
        <f xml:space="preserve"> 'Anx 3- 6th cp forecast'!X$121</f>
        <v>0</v>
      </c>
      <c r="Y120" s="217">
        <f xml:space="preserve"> 'Anx 3- 6th cp forecast'!Y$121</f>
        <v>0</v>
      </c>
      <c r="Z120" s="188"/>
      <c r="AA120" s="188"/>
      <c r="AB120" s="188"/>
      <c r="AC120" s="188"/>
    </row>
    <row r="121" spans="1:29" customFormat="1">
      <c r="A121" s="196" t="s">
        <v>156</v>
      </c>
      <c r="B121" s="297">
        <f>B$120*$Z121</f>
        <v>0</v>
      </c>
      <c r="C121" s="205">
        <f>C$120*$AA121</f>
        <v>0</v>
      </c>
      <c r="D121" s="205">
        <f>D$120*$AB121</f>
        <v>0</v>
      </c>
      <c r="E121" s="205">
        <f>IFERROR(E$120*$AC121,0)</f>
        <v>0</v>
      </c>
      <c r="F121" s="297">
        <f>ROUND('Anx 3- 6th cp forecast'!F122,0)</f>
        <v>0</v>
      </c>
      <c r="G121" s="205">
        <f xml:space="preserve"> 'Anx 3- 6th cp forecast'!G$122</f>
        <v>0</v>
      </c>
      <c r="H121" s="205">
        <f xml:space="preserve"> 'Anx 3- 6th cp forecast'!H$122</f>
        <v>0</v>
      </c>
      <c r="I121" s="205">
        <f xml:space="preserve"> 'Anx 3- 6th cp forecast'!I$122</f>
        <v>0</v>
      </c>
      <c r="J121" s="297">
        <f>ROUND('Anx 3- 6th cp forecast'!J122,0)</f>
        <v>0</v>
      </c>
      <c r="K121" s="205">
        <f xml:space="preserve"> 'Anx 3- 6th cp forecast'!K$122</f>
        <v>0</v>
      </c>
      <c r="L121" s="205">
        <f xml:space="preserve"> 'Anx 3- 6th cp forecast'!L$122</f>
        <v>0</v>
      </c>
      <c r="M121" s="205">
        <f xml:space="preserve"> 'Anx 3- 6th cp forecast'!M$122</f>
        <v>0</v>
      </c>
      <c r="N121" s="297">
        <f>ROUND('Anx 3- 6th cp forecast'!N122,0)</f>
        <v>0</v>
      </c>
      <c r="O121" s="205">
        <f xml:space="preserve"> 'Anx 3- 6th cp forecast'!O$122</f>
        <v>0</v>
      </c>
      <c r="P121" s="205">
        <f xml:space="preserve"> 'Anx 3- 6th cp forecast'!P$122</f>
        <v>0</v>
      </c>
      <c r="Q121" s="205">
        <f xml:space="preserve"> 'Anx 3- 6th cp forecast'!Q$122</f>
        <v>0</v>
      </c>
      <c r="R121" s="297">
        <f>ROUND('Anx 3- 6th cp forecast'!R122,0)</f>
        <v>0</v>
      </c>
      <c r="S121" s="205">
        <f xml:space="preserve"> 'Anx 3- 6th cp forecast'!S$122</f>
        <v>0</v>
      </c>
      <c r="T121" s="205">
        <f xml:space="preserve"> 'Anx 3- 6th cp forecast'!T$122</f>
        <v>0</v>
      </c>
      <c r="U121" s="205">
        <f xml:space="preserve"> 'Anx 3- 6th cp forecast'!U$122</f>
        <v>0</v>
      </c>
      <c r="V121" s="297">
        <f>ROUND('Anx 3- 6th cp forecast'!V122,0)</f>
        <v>0</v>
      </c>
      <c r="W121" s="205">
        <f xml:space="preserve"> 'Anx 3- 6th cp forecast'!W$122</f>
        <v>0</v>
      </c>
      <c r="X121" s="205">
        <f xml:space="preserve"> 'Anx 3- 6th cp forecast'!X$122</f>
        <v>0</v>
      </c>
      <c r="Y121" s="195">
        <f xml:space="preserve"> 'Anx 3- 6th cp forecast'!Y$122</f>
        <v>0</v>
      </c>
      <c r="Z121" s="135">
        <v>0</v>
      </c>
      <c r="AA121" s="135">
        <v>0</v>
      </c>
      <c r="AB121" s="135">
        <v>0</v>
      </c>
      <c r="AC121" s="135">
        <v>0</v>
      </c>
    </row>
    <row r="122" spans="1:29" customFormat="1">
      <c r="A122" s="196" t="s">
        <v>157</v>
      </c>
      <c r="B122" s="297">
        <f t="shared" ref="B122:B124" si="43">B$120*$Z122</f>
        <v>0</v>
      </c>
      <c r="C122" s="205">
        <f t="shared" ref="C122:C124" si="44">C$120*$AA122</f>
        <v>0</v>
      </c>
      <c r="D122" s="205">
        <f t="shared" ref="D122:D124" si="45">D$120*$AB122</f>
        <v>0</v>
      </c>
      <c r="E122" s="205">
        <f t="shared" ref="E122:E124" si="46">IFERROR(E$120*$AC122,0)</f>
        <v>0</v>
      </c>
      <c r="F122" s="297">
        <f>ROUND('Anx 3- 6th cp forecast'!F123,0)</f>
        <v>0</v>
      </c>
      <c r="G122" s="205">
        <f xml:space="preserve"> 'Anx 3- 6th cp forecast'!G$123</f>
        <v>0</v>
      </c>
      <c r="H122" s="205">
        <f xml:space="preserve"> 'Anx 3- 6th cp forecast'!H$123</f>
        <v>0</v>
      </c>
      <c r="I122" s="205">
        <f xml:space="preserve"> 'Anx 3- 6th cp forecast'!I$123</f>
        <v>0</v>
      </c>
      <c r="J122" s="297">
        <f>ROUND('Anx 3- 6th cp forecast'!J123,0)</f>
        <v>0</v>
      </c>
      <c r="K122" s="205">
        <f xml:space="preserve"> 'Anx 3- 6th cp forecast'!K$123</f>
        <v>0</v>
      </c>
      <c r="L122" s="205">
        <f xml:space="preserve"> 'Anx 3- 6th cp forecast'!L$123</f>
        <v>0</v>
      </c>
      <c r="M122" s="205">
        <f xml:space="preserve"> 'Anx 3- 6th cp forecast'!M$123</f>
        <v>0</v>
      </c>
      <c r="N122" s="297">
        <f>ROUND('Anx 3- 6th cp forecast'!N123,0)</f>
        <v>0</v>
      </c>
      <c r="O122" s="205">
        <f xml:space="preserve"> 'Anx 3- 6th cp forecast'!O$123</f>
        <v>0</v>
      </c>
      <c r="P122" s="205">
        <f xml:space="preserve"> 'Anx 3- 6th cp forecast'!P$123</f>
        <v>0</v>
      </c>
      <c r="Q122" s="205">
        <f xml:space="preserve"> 'Anx 3- 6th cp forecast'!Q$123</f>
        <v>0</v>
      </c>
      <c r="R122" s="297">
        <f>ROUND('Anx 3- 6th cp forecast'!R123,0)</f>
        <v>0</v>
      </c>
      <c r="S122" s="205">
        <f xml:space="preserve"> 'Anx 3- 6th cp forecast'!S$123</f>
        <v>0</v>
      </c>
      <c r="T122" s="205">
        <f xml:space="preserve"> 'Anx 3- 6th cp forecast'!T$123</f>
        <v>0</v>
      </c>
      <c r="U122" s="205">
        <f xml:space="preserve"> 'Anx 3- 6th cp forecast'!U$123</f>
        <v>0</v>
      </c>
      <c r="V122" s="297">
        <f>ROUND('Anx 3- 6th cp forecast'!V123,0)</f>
        <v>0</v>
      </c>
      <c r="W122" s="205">
        <f xml:space="preserve"> 'Anx 3- 6th cp forecast'!W$123</f>
        <v>0</v>
      </c>
      <c r="X122" s="205">
        <f xml:space="preserve"> 'Anx 3- 6th cp forecast'!X$123</f>
        <v>0</v>
      </c>
      <c r="Y122" s="195">
        <f xml:space="preserve"> 'Anx 3- 6th cp forecast'!Y$123</f>
        <v>0</v>
      </c>
      <c r="Z122" s="135">
        <v>0</v>
      </c>
      <c r="AA122" s="135">
        <v>0</v>
      </c>
      <c r="AB122" s="135">
        <v>0</v>
      </c>
      <c r="AC122" s="135">
        <v>0</v>
      </c>
    </row>
    <row r="123" spans="1:29" customFormat="1">
      <c r="A123" s="196" t="s">
        <v>158</v>
      </c>
      <c r="B123" s="297">
        <f t="shared" si="43"/>
        <v>0</v>
      </c>
      <c r="C123" s="205">
        <f t="shared" si="44"/>
        <v>0</v>
      </c>
      <c r="D123" s="205">
        <f t="shared" si="45"/>
        <v>0</v>
      </c>
      <c r="E123" s="205">
        <f t="shared" si="46"/>
        <v>0</v>
      </c>
      <c r="F123" s="297">
        <f>ROUND('Anx 3- 6th cp forecast'!F124,0)</f>
        <v>0</v>
      </c>
      <c r="G123" s="205">
        <f xml:space="preserve"> 'Anx 3- 6th cp forecast'!G$124</f>
        <v>0</v>
      </c>
      <c r="H123" s="205">
        <f xml:space="preserve"> 'Anx 3- 6th cp forecast'!H$124</f>
        <v>0</v>
      </c>
      <c r="I123" s="205">
        <f xml:space="preserve"> 'Anx 3- 6th cp forecast'!I$124</f>
        <v>0</v>
      </c>
      <c r="J123" s="297">
        <f>ROUND('Anx 3- 6th cp forecast'!J124,0)</f>
        <v>0</v>
      </c>
      <c r="K123" s="205">
        <f xml:space="preserve"> 'Anx 3- 6th cp forecast'!K$124</f>
        <v>0</v>
      </c>
      <c r="L123" s="205">
        <f xml:space="preserve"> 'Anx 3- 6th cp forecast'!L$124</f>
        <v>0</v>
      </c>
      <c r="M123" s="205">
        <f xml:space="preserve"> 'Anx 3- 6th cp forecast'!M$124</f>
        <v>0</v>
      </c>
      <c r="N123" s="297">
        <f>ROUND('Anx 3- 6th cp forecast'!N124,0)</f>
        <v>0</v>
      </c>
      <c r="O123" s="205">
        <f xml:space="preserve"> 'Anx 3- 6th cp forecast'!O$124</f>
        <v>0</v>
      </c>
      <c r="P123" s="205">
        <f xml:space="preserve"> 'Anx 3- 6th cp forecast'!P$124</f>
        <v>0</v>
      </c>
      <c r="Q123" s="205">
        <f xml:space="preserve"> 'Anx 3- 6th cp forecast'!Q$124</f>
        <v>0</v>
      </c>
      <c r="R123" s="297">
        <f>ROUND('Anx 3- 6th cp forecast'!R124,0)</f>
        <v>0</v>
      </c>
      <c r="S123" s="205">
        <f xml:space="preserve"> 'Anx 3- 6th cp forecast'!S$124</f>
        <v>0</v>
      </c>
      <c r="T123" s="205">
        <f xml:space="preserve"> 'Anx 3- 6th cp forecast'!T$124</f>
        <v>0</v>
      </c>
      <c r="U123" s="205">
        <f xml:space="preserve"> 'Anx 3- 6th cp forecast'!U$124</f>
        <v>0</v>
      </c>
      <c r="V123" s="297">
        <f>ROUND('Anx 3- 6th cp forecast'!V124,0)</f>
        <v>0</v>
      </c>
      <c r="W123" s="205">
        <f xml:space="preserve"> 'Anx 3- 6th cp forecast'!W$124</f>
        <v>0</v>
      </c>
      <c r="X123" s="205">
        <f xml:space="preserve"> 'Anx 3- 6th cp forecast'!X$124</f>
        <v>0</v>
      </c>
      <c r="Y123" s="195">
        <f xml:space="preserve"> 'Anx 3- 6th cp forecast'!Y$124</f>
        <v>0</v>
      </c>
      <c r="Z123" s="135">
        <v>0</v>
      </c>
      <c r="AA123" s="135">
        <v>0</v>
      </c>
      <c r="AB123" s="135">
        <v>0</v>
      </c>
      <c r="AC123" s="135">
        <v>0</v>
      </c>
    </row>
    <row r="124" spans="1:29" customFormat="1">
      <c r="A124" s="196" t="s">
        <v>159</v>
      </c>
      <c r="B124" s="297">
        <f t="shared" si="43"/>
        <v>0</v>
      </c>
      <c r="C124" s="205">
        <f t="shared" si="44"/>
        <v>0</v>
      </c>
      <c r="D124" s="205">
        <f t="shared" si="45"/>
        <v>0</v>
      </c>
      <c r="E124" s="205">
        <f t="shared" si="46"/>
        <v>0</v>
      </c>
      <c r="F124" s="297">
        <f>ROUND('Anx 3- 6th cp forecast'!F125,0)</f>
        <v>0</v>
      </c>
      <c r="G124" s="205">
        <f xml:space="preserve"> 'Anx 3- 6th cp forecast'!G$125</f>
        <v>0</v>
      </c>
      <c r="H124" s="205">
        <f xml:space="preserve"> 'Anx 3- 6th cp forecast'!H$125</f>
        <v>0</v>
      </c>
      <c r="I124" s="205">
        <f xml:space="preserve"> 'Anx 3- 6th cp forecast'!I$125</f>
        <v>0</v>
      </c>
      <c r="J124" s="297">
        <f>ROUND('Anx 3- 6th cp forecast'!J125,0)</f>
        <v>0</v>
      </c>
      <c r="K124" s="205">
        <f xml:space="preserve"> 'Anx 3- 6th cp forecast'!K$125</f>
        <v>0</v>
      </c>
      <c r="L124" s="205">
        <f xml:space="preserve"> 'Anx 3- 6th cp forecast'!L$125</f>
        <v>0</v>
      </c>
      <c r="M124" s="205">
        <f xml:space="preserve"> 'Anx 3- 6th cp forecast'!M$125</f>
        <v>0</v>
      </c>
      <c r="N124" s="297">
        <f>ROUND('Anx 3- 6th cp forecast'!N125,0)</f>
        <v>0</v>
      </c>
      <c r="O124" s="205">
        <f xml:space="preserve"> 'Anx 3- 6th cp forecast'!O$125</f>
        <v>0</v>
      </c>
      <c r="P124" s="205">
        <f xml:space="preserve"> 'Anx 3- 6th cp forecast'!P$125</f>
        <v>0</v>
      </c>
      <c r="Q124" s="205">
        <f xml:space="preserve"> 'Anx 3- 6th cp forecast'!Q$125</f>
        <v>0</v>
      </c>
      <c r="R124" s="297">
        <f>ROUND('Anx 3- 6th cp forecast'!R125,0)</f>
        <v>0</v>
      </c>
      <c r="S124" s="205">
        <f xml:space="preserve"> 'Anx 3- 6th cp forecast'!S$125</f>
        <v>0</v>
      </c>
      <c r="T124" s="205">
        <f xml:space="preserve"> 'Anx 3- 6th cp forecast'!T$125</f>
        <v>0</v>
      </c>
      <c r="U124" s="205">
        <f xml:space="preserve"> 'Anx 3- 6th cp forecast'!U$125</f>
        <v>0</v>
      </c>
      <c r="V124" s="297">
        <f>ROUND('Anx 3- 6th cp forecast'!V125,0)</f>
        <v>0</v>
      </c>
      <c r="W124" s="205">
        <f xml:space="preserve"> 'Anx 3- 6th cp forecast'!W$125</f>
        <v>0</v>
      </c>
      <c r="X124" s="205">
        <f xml:space="preserve"> 'Anx 3- 6th cp forecast'!X$125</f>
        <v>0</v>
      </c>
      <c r="Y124" s="195">
        <f xml:space="preserve"> 'Anx 3- 6th cp forecast'!Y$125</f>
        <v>0</v>
      </c>
      <c r="Z124" s="135">
        <v>0</v>
      </c>
      <c r="AA124" s="135">
        <v>0</v>
      </c>
      <c r="AB124" s="135">
        <v>0</v>
      </c>
      <c r="AC124" s="135">
        <v>0</v>
      </c>
    </row>
    <row r="125" spans="1:29" s="132" customFormat="1" ht="13">
      <c r="A125" s="257" t="s">
        <v>47</v>
      </c>
      <c r="B125" s="332"/>
      <c r="C125" s="268"/>
      <c r="D125" s="268"/>
      <c r="E125" s="271"/>
      <c r="F125" s="296">
        <f>ROUND('Anx 3- 6th cp forecast'!F126,0)</f>
        <v>22</v>
      </c>
      <c r="G125" s="208">
        <f xml:space="preserve"> 'Anx 3- 6th cp forecast'!G$126</f>
        <v>18.662322729061238</v>
      </c>
      <c r="H125" s="208">
        <f xml:space="preserve"> 'Anx 3- 6th cp forecast'!H$126</f>
        <v>63.921999999999997</v>
      </c>
      <c r="I125" s="208">
        <f xml:space="preserve"> 'Anx 3- 6th cp forecast'!I$126</f>
        <v>0</v>
      </c>
      <c r="J125" s="296">
        <f>ROUND('Anx 3- 6th cp forecast'!J126,0)</f>
        <v>22</v>
      </c>
      <c r="K125" s="208">
        <f xml:space="preserve"> 'Anx 3- 6th cp forecast'!K$126</f>
        <v>19.035569183642462</v>
      </c>
      <c r="L125" s="208">
        <f xml:space="preserve"> 'Anx 3- 6th cp forecast'!L$126</f>
        <v>63.921999999999997</v>
      </c>
      <c r="M125" s="208">
        <f xml:space="preserve"> 'Anx 3- 6th cp forecast'!M$126</f>
        <v>0</v>
      </c>
      <c r="N125" s="296">
        <f>ROUND('Anx 3- 6th cp forecast'!N126,0)</f>
        <v>22</v>
      </c>
      <c r="O125" s="208">
        <f xml:space="preserve"> 'Anx 3- 6th cp forecast'!O$126</f>
        <v>19.416280567315312</v>
      </c>
      <c r="P125" s="208">
        <f xml:space="preserve"> 'Anx 3- 6th cp forecast'!P$126</f>
        <v>63.921999999999997</v>
      </c>
      <c r="Q125" s="208">
        <f xml:space="preserve"> 'Anx 3- 6th cp forecast'!Q$126</f>
        <v>0</v>
      </c>
      <c r="R125" s="296">
        <f>ROUND('Anx 3- 6th cp forecast'!R126,0)</f>
        <v>22</v>
      </c>
      <c r="S125" s="208">
        <f xml:space="preserve"> 'Anx 3- 6th cp forecast'!S$126</f>
        <v>19.804606178661622</v>
      </c>
      <c r="T125" s="208">
        <f xml:space="preserve"> 'Anx 3- 6th cp forecast'!T$126</f>
        <v>63.921999999999997</v>
      </c>
      <c r="U125" s="208">
        <f xml:space="preserve"> 'Anx 3- 6th cp forecast'!U$126</f>
        <v>0</v>
      </c>
      <c r="V125" s="296">
        <f>ROUND('Anx 3- 6th cp forecast'!V126,0)</f>
        <v>22</v>
      </c>
      <c r="W125" s="208">
        <f xml:space="preserve"> 'Anx 3- 6th cp forecast'!W$126</f>
        <v>20.200698302234851</v>
      </c>
      <c r="X125" s="208">
        <f xml:space="preserve"> 'Anx 3- 6th cp forecast'!X$126</f>
        <v>63.921999999999997</v>
      </c>
      <c r="Y125" s="217">
        <f xml:space="preserve"> 'Anx 3- 6th cp forecast'!Y$126</f>
        <v>0</v>
      </c>
      <c r="Z125" s="188"/>
      <c r="AA125" s="188"/>
      <c r="AB125" s="188"/>
      <c r="AC125" s="188"/>
    </row>
    <row r="126" spans="1:29" s="132" customFormat="1" ht="13">
      <c r="A126" s="258" t="s">
        <v>95</v>
      </c>
      <c r="B126" s="333"/>
      <c r="C126" s="269"/>
      <c r="D126" s="269"/>
      <c r="E126" s="271"/>
      <c r="F126" s="296">
        <f>ROUND('Anx 3- 6th cp forecast'!F127,0)</f>
        <v>27</v>
      </c>
      <c r="G126" s="208">
        <f xml:space="preserve"> 'Anx 3- 6th cp forecast'!G$127</f>
        <v>395.54193975551453</v>
      </c>
      <c r="H126" s="208">
        <f xml:space="preserve"> 'Anx 3- 6th cp forecast'!H$127</f>
        <v>63.538000000000004</v>
      </c>
      <c r="I126" s="208">
        <f xml:space="preserve"> 'Anx 3- 6th cp forecast'!I$127</f>
        <v>0</v>
      </c>
      <c r="J126" s="296">
        <f>ROUND('Anx 3- 6th cp forecast'!J127,0)</f>
        <v>27</v>
      </c>
      <c r="K126" s="208">
        <f xml:space="preserve"> 'Anx 3- 6th cp forecast'!K$127</f>
        <v>403.99855758790784</v>
      </c>
      <c r="L126" s="208">
        <f xml:space="preserve"> 'Anx 3- 6th cp forecast'!L$127</f>
        <v>63.538000000000004</v>
      </c>
      <c r="M126" s="208">
        <f xml:space="preserve"> 'Anx 3- 6th cp forecast'!M$127</f>
        <v>0</v>
      </c>
      <c r="N126" s="296">
        <f>ROUND('Anx 3- 6th cp forecast'!N127,0)</f>
        <v>27</v>
      </c>
      <c r="O126" s="208">
        <f xml:space="preserve"> 'Anx 3- 6th cp forecast'!O$127</f>
        <v>412.64099769758951</v>
      </c>
      <c r="P126" s="208">
        <f xml:space="preserve"> 'Anx 3- 6th cp forecast'!P$127</f>
        <v>63.538000000000004</v>
      </c>
      <c r="Q126" s="208">
        <f xml:space="preserve"> 'Anx 3- 6th cp forecast'!Q$127</f>
        <v>0</v>
      </c>
      <c r="R126" s="296">
        <f>ROUND('Anx 3- 6th cp forecast'!R127,0)</f>
        <v>27</v>
      </c>
      <c r="S126" s="208">
        <f xml:space="preserve"> 'Anx 3- 6th cp forecast'!S$127</f>
        <v>421.47348690780734</v>
      </c>
      <c r="T126" s="208">
        <f xml:space="preserve"> 'Anx 3- 6th cp forecast'!T$127</f>
        <v>63.538000000000004</v>
      </c>
      <c r="U126" s="208">
        <f xml:space="preserve"> 'Anx 3- 6th cp forecast'!U$127</f>
        <v>0</v>
      </c>
      <c r="V126" s="296">
        <f>ROUND('Anx 3- 6th cp forecast'!V127,0)</f>
        <v>27</v>
      </c>
      <c r="W126" s="208">
        <f xml:space="preserve"> 'Anx 3- 6th cp forecast'!W$127</f>
        <v>430.50035218562249</v>
      </c>
      <c r="X126" s="208">
        <f xml:space="preserve"> 'Anx 3- 6th cp forecast'!X$127</f>
        <v>63.538000000000004</v>
      </c>
      <c r="Y126" s="217">
        <f xml:space="preserve"> 'Anx 3- 6th cp forecast'!Y$127</f>
        <v>0</v>
      </c>
      <c r="Z126" s="188"/>
      <c r="AA126" s="188"/>
      <c r="AB126" s="188"/>
      <c r="AC126" s="188"/>
    </row>
    <row r="127" spans="1:29" s="132" customFormat="1" ht="13">
      <c r="A127" s="258" t="s">
        <v>39</v>
      </c>
      <c r="B127" s="332"/>
      <c r="C127" s="268"/>
      <c r="D127" s="268"/>
      <c r="E127" s="271"/>
      <c r="F127" s="296">
        <f>ROUND('Anx 3- 6th cp forecast'!F128,0)</f>
        <v>8</v>
      </c>
      <c r="G127" s="208">
        <f xml:space="preserve"> 'Anx 3- 6th cp forecast'!G$128</f>
        <v>30.685986766053819</v>
      </c>
      <c r="H127" s="208">
        <f xml:space="preserve"> 'Anx 3- 6th cp forecast'!H$128</f>
        <v>16.170000000000002</v>
      </c>
      <c r="I127" s="208">
        <f xml:space="preserve"> 'Anx 3- 6th cp forecast'!I$128</f>
        <v>0</v>
      </c>
      <c r="J127" s="296">
        <f>ROUND('Anx 3- 6th cp forecast'!J128,0)</f>
        <v>8</v>
      </c>
      <c r="K127" s="208">
        <f xml:space="preserve"> 'Anx 3- 6th cp forecast'!K$128</f>
        <v>31.299706501374896</v>
      </c>
      <c r="L127" s="208">
        <f xml:space="preserve"> 'Anx 3- 6th cp forecast'!L$128</f>
        <v>16.170000000000002</v>
      </c>
      <c r="M127" s="208">
        <f xml:space="preserve"> 'Anx 3- 6th cp forecast'!M$128</f>
        <v>0</v>
      </c>
      <c r="N127" s="296">
        <f>ROUND('Anx 3- 6th cp forecast'!N128,0)</f>
        <v>8</v>
      </c>
      <c r="O127" s="208">
        <f xml:space="preserve"> 'Anx 3- 6th cp forecast'!O$128</f>
        <v>31.925700631402396</v>
      </c>
      <c r="P127" s="208">
        <f xml:space="preserve"> 'Anx 3- 6th cp forecast'!P$128</f>
        <v>16.170000000000002</v>
      </c>
      <c r="Q127" s="208">
        <f xml:space="preserve"> 'Anx 3- 6th cp forecast'!Q$128</f>
        <v>0</v>
      </c>
      <c r="R127" s="296">
        <f>ROUND('Anx 3- 6th cp forecast'!R128,0)</f>
        <v>8</v>
      </c>
      <c r="S127" s="208">
        <f xml:space="preserve"> 'Anx 3- 6th cp forecast'!S$128</f>
        <v>32.564214644030443</v>
      </c>
      <c r="T127" s="208">
        <f xml:space="preserve"> 'Anx 3- 6th cp forecast'!T$128</f>
        <v>16.170000000000002</v>
      </c>
      <c r="U127" s="208">
        <f xml:space="preserve"> 'Anx 3- 6th cp forecast'!U$128</f>
        <v>0</v>
      </c>
      <c r="V127" s="296">
        <f>ROUND('Anx 3- 6th cp forecast'!V128,0)</f>
        <v>8</v>
      </c>
      <c r="W127" s="208">
        <f xml:space="preserve"> 'Anx 3- 6th cp forecast'!W$128</f>
        <v>33.215498936911047</v>
      </c>
      <c r="X127" s="208">
        <f xml:space="preserve"> 'Anx 3- 6th cp forecast'!X$128</f>
        <v>16.170000000000002</v>
      </c>
      <c r="Y127" s="217">
        <f xml:space="preserve"> 'Anx 3- 6th cp forecast'!Y$128</f>
        <v>0</v>
      </c>
      <c r="Z127" s="188"/>
      <c r="AA127" s="188"/>
      <c r="AB127" s="188"/>
      <c r="AC127" s="188"/>
    </row>
    <row r="128" spans="1:29" s="132" customFormat="1" ht="13">
      <c r="A128" s="259" t="s">
        <v>49</v>
      </c>
      <c r="B128" s="332"/>
      <c r="C128" s="268"/>
      <c r="D128" s="268"/>
      <c r="E128" s="271"/>
      <c r="F128" s="296">
        <f>ROUND('Anx 3- 6th cp forecast'!F129,0)</f>
        <v>9</v>
      </c>
      <c r="G128" s="208">
        <f xml:space="preserve"> 'Anx 3- 6th cp forecast'!G$129</f>
        <v>2.2109850244040197</v>
      </c>
      <c r="H128" s="208">
        <f xml:space="preserve"> 'Anx 3- 6th cp forecast'!H$129</f>
        <v>8.4700000000000006</v>
      </c>
      <c r="I128" s="208">
        <f xml:space="preserve"> 'Anx 3- 6th cp forecast'!I$129</f>
        <v>0</v>
      </c>
      <c r="J128" s="296">
        <f>ROUND('Anx 3- 6th cp forecast'!J129,0)</f>
        <v>9</v>
      </c>
      <c r="K128" s="208">
        <f xml:space="preserve"> 'Anx 3- 6th cp forecast'!K$129</f>
        <v>2.2272814968921004</v>
      </c>
      <c r="L128" s="208">
        <f xml:space="preserve"> 'Anx 3- 6th cp forecast'!L$129</f>
        <v>8.4700000000000006</v>
      </c>
      <c r="M128" s="208">
        <f xml:space="preserve"> 'Anx 3- 6th cp forecast'!M$129</f>
        <v>0</v>
      </c>
      <c r="N128" s="296">
        <f>ROUND('Anx 3- 6th cp forecast'!N129,0)</f>
        <v>9</v>
      </c>
      <c r="O128" s="208">
        <f xml:space="preserve"> 'Anx 3- 6th cp forecast'!O$129</f>
        <v>2.243903898829942</v>
      </c>
      <c r="P128" s="208">
        <f xml:space="preserve"> 'Anx 3- 6th cp forecast'!P$129</f>
        <v>8.4700000000000006</v>
      </c>
      <c r="Q128" s="208">
        <f xml:space="preserve"> 'Anx 3- 6th cp forecast'!Q$129</f>
        <v>0</v>
      </c>
      <c r="R128" s="296">
        <f>ROUND('Anx 3- 6th cp forecast'!R129,0)</f>
        <v>9</v>
      </c>
      <c r="S128" s="208">
        <f xml:space="preserve"> 'Anx 3- 6th cp forecast'!S$129</f>
        <v>2.260858748806541</v>
      </c>
      <c r="T128" s="208">
        <f xml:space="preserve"> 'Anx 3- 6th cp forecast'!T$129</f>
        <v>8.4700000000000006</v>
      </c>
      <c r="U128" s="208">
        <f xml:space="preserve"> 'Anx 3- 6th cp forecast'!U$129</f>
        <v>0</v>
      </c>
      <c r="V128" s="296">
        <f>ROUND('Anx 3- 6th cp forecast'!V129,0)</f>
        <v>9</v>
      </c>
      <c r="W128" s="208">
        <f xml:space="preserve"> 'Anx 3- 6th cp forecast'!W$129</f>
        <v>2.2781526957826719</v>
      </c>
      <c r="X128" s="208">
        <f xml:space="preserve"> 'Anx 3- 6th cp forecast'!X$129</f>
        <v>8.4700000000000006</v>
      </c>
      <c r="Y128" s="217">
        <f xml:space="preserve"> 'Anx 3- 6th cp forecast'!Y$129</f>
        <v>0</v>
      </c>
      <c r="Z128" s="188"/>
      <c r="AA128" s="188"/>
      <c r="AB128" s="188"/>
      <c r="AC128" s="188"/>
    </row>
    <row r="129" spans="1:29" s="132" customFormat="1" ht="13">
      <c r="A129" s="259" t="s">
        <v>99</v>
      </c>
      <c r="B129" s="332"/>
      <c r="C129" s="268"/>
      <c r="D129" s="268"/>
      <c r="E129" s="271"/>
      <c r="F129" s="296">
        <f>ROUND('Anx 3- 6th cp forecast'!F130,0)</f>
        <v>0</v>
      </c>
      <c r="G129" s="208">
        <f xml:space="preserve"> 'Anx 3- 6th cp forecast'!G$130</f>
        <v>0</v>
      </c>
      <c r="H129" s="208">
        <f xml:space="preserve"> 'Anx 3- 6th cp forecast'!H$130</f>
        <v>0</v>
      </c>
      <c r="I129" s="208">
        <f xml:space="preserve"> 'Anx 3- 6th cp forecast'!I$130</f>
        <v>0</v>
      </c>
      <c r="J129" s="296">
        <f>ROUND('Anx 3- 6th cp forecast'!J130,0)</f>
        <v>0</v>
      </c>
      <c r="K129" s="208">
        <f xml:space="preserve"> 'Anx 3- 6th cp forecast'!K$130</f>
        <v>0</v>
      </c>
      <c r="L129" s="208">
        <f xml:space="preserve"> 'Anx 3- 6th cp forecast'!L$130</f>
        <v>0</v>
      </c>
      <c r="M129" s="208">
        <f xml:space="preserve"> 'Anx 3- 6th cp forecast'!M$130</f>
        <v>0</v>
      </c>
      <c r="N129" s="296">
        <f>ROUND('Anx 3- 6th cp forecast'!N130,0)</f>
        <v>0</v>
      </c>
      <c r="O129" s="208">
        <f xml:space="preserve"> 'Anx 3- 6th cp forecast'!O$130</f>
        <v>0</v>
      </c>
      <c r="P129" s="208">
        <f xml:space="preserve"> 'Anx 3- 6th cp forecast'!P$130</f>
        <v>0</v>
      </c>
      <c r="Q129" s="208">
        <f xml:space="preserve"> 'Anx 3- 6th cp forecast'!Q$130</f>
        <v>0</v>
      </c>
      <c r="R129" s="296">
        <f>ROUND('Anx 3- 6th cp forecast'!R130,0)</f>
        <v>0</v>
      </c>
      <c r="S129" s="208">
        <f xml:space="preserve"> 'Anx 3- 6th cp forecast'!S$130</f>
        <v>0</v>
      </c>
      <c r="T129" s="208">
        <f xml:space="preserve"> 'Anx 3- 6th cp forecast'!T$130</f>
        <v>0</v>
      </c>
      <c r="U129" s="208">
        <f xml:space="preserve"> 'Anx 3- 6th cp forecast'!U$130</f>
        <v>0</v>
      </c>
      <c r="V129" s="296">
        <f>ROUND('Anx 3- 6th cp forecast'!V130,0)</f>
        <v>0</v>
      </c>
      <c r="W129" s="208">
        <f xml:space="preserve"> 'Anx 3- 6th cp forecast'!W$130</f>
        <v>0</v>
      </c>
      <c r="X129" s="208">
        <f xml:space="preserve"> 'Anx 3- 6th cp forecast'!X$130</f>
        <v>0</v>
      </c>
      <c r="Y129" s="217">
        <f xml:space="preserve"> 'Anx 3- 6th cp forecast'!Y$130</f>
        <v>0</v>
      </c>
      <c r="Z129" s="188"/>
      <c r="AA129" s="188"/>
      <c r="AB129" s="188"/>
      <c r="AC129" s="188"/>
    </row>
    <row r="130" spans="1:29">
      <c r="A130" s="256" t="s">
        <v>18</v>
      </c>
      <c r="B130" s="330">
        <f>SUM(B131,B139,B140,B145,B150:B154)</f>
        <v>0</v>
      </c>
      <c r="C130" s="206">
        <f t="shared" ref="C130:F130" si="47">SUM(C131,C139,C140,C145,C150:C154)</f>
        <v>0</v>
      </c>
      <c r="D130" s="206">
        <f t="shared" si="47"/>
        <v>0</v>
      </c>
      <c r="E130" s="206">
        <f t="shared" si="47"/>
        <v>0</v>
      </c>
      <c r="F130" s="330">
        <f t="shared" si="47"/>
        <v>76</v>
      </c>
      <c r="G130" s="206">
        <f xml:space="preserve"> 'Anx 3- 6th cp forecast'!G$131</f>
        <v>5595.2768836435562</v>
      </c>
      <c r="H130" s="206">
        <f xml:space="preserve"> 'Anx 3- 6th cp forecast'!H$131</f>
        <v>2990.903674180377</v>
      </c>
      <c r="I130" s="206">
        <f xml:space="preserve"> 'Anx 3- 6th cp forecast'!I$131</f>
        <v>0</v>
      </c>
      <c r="J130" s="330">
        <f t="shared" ref="J130" si="48">SUM(J131,J139,J140,J145,J150:J154)</f>
        <v>76</v>
      </c>
      <c r="K130" s="206">
        <f xml:space="preserve"> 'Anx 3- 6th cp forecast'!K$131</f>
        <v>6060.84386662828</v>
      </c>
      <c r="L130" s="206">
        <f xml:space="preserve"> 'Anx 3- 6th cp forecast'!L$131</f>
        <v>3002.8216717008718</v>
      </c>
      <c r="M130" s="206">
        <f xml:space="preserve"> 'Anx 3- 6th cp forecast'!M$131</f>
        <v>0</v>
      </c>
      <c r="N130" s="330">
        <f t="shared" ref="N130" si="49">SUM(N131,N139,N140,N145,N150:N154)</f>
        <v>76</v>
      </c>
      <c r="O130" s="206">
        <f xml:space="preserve"> 'Anx 3- 6th cp forecast'!O$131</f>
        <v>6569.1023585604398</v>
      </c>
      <c r="P130" s="206">
        <f xml:space="preserve"> 'Anx 3- 6th cp forecast'!P$131</f>
        <v>3015.2179162716043</v>
      </c>
      <c r="Q130" s="206">
        <f xml:space="preserve"> 'Anx 3- 6th cp forecast'!Q$131</f>
        <v>0</v>
      </c>
      <c r="R130" s="330">
        <f t="shared" ref="R130" si="50">SUM(R131,R139,R140,R145,R150:R154)</f>
        <v>76</v>
      </c>
      <c r="S130" s="206">
        <f xml:space="preserve"> 'Anx 3- 6th cp forecast'!S$131</f>
        <v>7124.1647056978372</v>
      </c>
      <c r="T130" s="206">
        <f xml:space="preserve"> 'Anx 3- 6th cp forecast'!T$131</f>
        <v>3026.1212940144092</v>
      </c>
      <c r="U130" s="206">
        <f xml:space="preserve"> 'Anx 3- 6th cp forecast'!U$131</f>
        <v>0</v>
      </c>
      <c r="V130" s="330">
        <f t="shared" ref="V130" si="51">SUM(V131,V139,V140,V145,V150:V154)</f>
        <v>76</v>
      </c>
      <c r="W130" s="206">
        <f xml:space="preserve"> 'Anx 3- 6th cp forecast'!W$131</f>
        <v>7730.5213691054278</v>
      </c>
      <c r="X130" s="206">
        <f xml:space="preserve"> 'Anx 3- 6th cp forecast'!X$131</f>
        <v>3039.5624357728798</v>
      </c>
      <c r="Y130" s="203">
        <f xml:space="preserve"> 'Anx 3- 6th cp forecast'!Y$131</f>
        <v>0</v>
      </c>
    </row>
    <row r="131" spans="1:29" s="132" customFormat="1" ht="13">
      <c r="A131" s="199" t="s">
        <v>171</v>
      </c>
      <c r="B131" s="332"/>
      <c r="C131" s="268"/>
      <c r="D131" s="268"/>
      <c r="E131" s="271"/>
      <c r="F131" s="296">
        <f>ROUND('Anx 3- 6th cp forecast'!F132,0)</f>
        <v>16</v>
      </c>
      <c r="G131" s="208">
        <f xml:space="preserve"> 'Anx 3- 6th cp forecast'!G$132</f>
        <v>863.83236679594688</v>
      </c>
      <c r="H131" s="208">
        <f xml:space="preserve"> 'Anx 3- 6th cp forecast'!H$132</f>
        <v>197.22000000000003</v>
      </c>
      <c r="I131" s="208">
        <f xml:space="preserve"> 'Anx 3- 6th cp forecast'!I$132</f>
        <v>0</v>
      </c>
      <c r="J131" s="296">
        <f>ROUND('Anx 3- 6th cp forecast'!J132,0)</f>
        <v>16</v>
      </c>
      <c r="K131" s="208">
        <f xml:space="preserve"> 'Anx 3- 6th cp forecast'!K$132</f>
        <v>908.64421741392664</v>
      </c>
      <c r="L131" s="208">
        <f xml:space="preserve"> 'Anx 3- 6th cp forecast'!L$132</f>
        <v>197.22000000000003</v>
      </c>
      <c r="M131" s="208">
        <f xml:space="preserve"> 'Anx 3- 6th cp forecast'!M$132</f>
        <v>0</v>
      </c>
      <c r="N131" s="296">
        <f>ROUND('Anx 3- 6th cp forecast'!N132,0)</f>
        <v>16</v>
      </c>
      <c r="O131" s="208">
        <f xml:space="preserve"> 'Anx 3- 6th cp forecast'!O$132</f>
        <v>955.91679133950186</v>
      </c>
      <c r="P131" s="208">
        <f xml:space="preserve"> 'Anx 3- 6th cp forecast'!P$132</f>
        <v>197.22000000000003</v>
      </c>
      <c r="Q131" s="208">
        <f xml:space="preserve"> 'Anx 3- 6th cp forecast'!Q$132</f>
        <v>0</v>
      </c>
      <c r="R131" s="296">
        <f>ROUND('Anx 3- 6th cp forecast'!R132,0)</f>
        <v>16</v>
      </c>
      <c r="S131" s="208">
        <f xml:space="preserve"> 'Anx 3- 6th cp forecast'!S$132</f>
        <v>1005.7928724916302</v>
      </c>
      <c r="T131" s="208">
        <f xml:space="preserve"> 'Anx 3- 6th cp forecast'!T$132</f>
        <v>197.22000000000003</v>
      </c>
      <c r="U131" s="208">
        <f xml:space="preserve"> 'Anx 3- 6th cp forecast'!U$132</f>
        <v>0</v>
      </c>
      <c r="V131" s="296">
        <f>ROUND('Anx 3- 6th cp forecast'!V132,0)</f>
        <v>16</v>
      </c>
      <c r="W131" s="208">
        <f xml:space="preserve"> 'Anx 3- 6th cp forecast'!W$132</f>
        <v>1058.4239505287151</v>
      </c>
      <c r="X131" s="208">
        <f xml:space="preserve"> 'Anx 3- 6th cp forecast'!X$132</f>
        <v>197.22000000000003</v>
      </c>
      <c r="Y131" s="217">
        <f xml:space="preserve"> 'Anx 3- 6th cp forecast'!Y$132</f>
        <v>0</v>
      </c>
      <c r="Z131" s="134"/>
      <c r="AA131" s="134"/>
      <c r="AB131" s="134"/>
      <c r="AC131" s="134"/>
    </row>
    <row r="132" spans="1:29" s="247" customFormat="1">
      <c r="A132" s="198" t="s">
        <v>161</v>
      </c>
      <c r="B132" s="297">
        <f>B$131*$Z132</f>
        <v>0</v>
      </c>
      <c r="C132" s="205">
        <f>C$131*$AA132</f>
        <v>0</v>
      </c>
      <c r="D132" s="205">
        <f>D$131*$AB132</f>
        <v>0</v>
      </c>
      <c r="E132" s="205">
        <f>IFERROR(E$131*$AC132,0)</f>
        <v>0</v>
      </c>
      <c r="F132" s="297">
        <f>ROUND('Anx 3- 6th cp forecast'!F133,0)</f>
        <v>0</v>
      </c>
      <c r="G132" s="205">
        <f xml:space="preserve"> 'Anx 3- 6th cp forecast'!G$133</f>
        <v>96.300060900953227</v>
      </c>
      <c r="H132" s="205">
        <f xml:space="preserve"> 'Anx 3- 6th cp forecast'!H$133</f>
        <v>0</v>
      </c>
      <c r="I132" s="205">
        <f xml:space="preserve"> 'Anx 3- 6th cp forecast'!I$133</f>
        <v>0</v>
      </c>
      <c r="J132" s="297">
        <f>ROUND('Anx 3- 6th cp forecast'!J133,0)</f>
        <v>0</v>
      </c>
      <c r="K132" s="205">
        <f xml:space="preserve"> 'Anx 3- 6th cp forecast'!K$133</f>
        <v>101.29568749411055</v>
      </c>
      <c r="L132" s="205">
        <f xml:space="preserve"> 'Anx 3- 6th cp forecast'!L$133</f>
        <v>0</v>
      </c>
      <c r="M132" s="205">
        <f xml:space="preserve"> 'Anx 3- 6th cp forecast'!M$133</f>
        <v>0</v>
      </c>
      <c r="N132" s="297">
        <f>ROUND('Anx 3- 6th cp forecast'!N133,0)</f>
        <v>0</v>
      </c>
      <c r="O132" s="205">
        <f xml:space="preserve"> 'Anx 3- 6th cp forecast'!O$133</f>
        <v>106.5656356032129</v>
      </c>
      <c r="P132" s="205">
        <f xml:space="preserve"> 'Anx 3- 6th cp forecast'!P$133</f>
        <v>0</v>
      </c>
      <c r="Q132" s="205">
        <f xml:space="preserve"> 'Anx 3- 6th cp forecast'!Q$133</f>
        <v>0</v>
      </c>
      <c r="R132" s="297">
        <f>ROUND('Anx 3- 6th cp forecast'!R133,0)</f>
        <v>0</v>
      </c>
      <c r="S132" s="205">
        <f xml:space="preserve"> 'Anx 3- 6th cp forecast'!S$133</f>
        <v>112.12582278428135</v>
      </c>
      <c r="T132" s="205">
        <f xml:space="preserve"> 'Anx 3- 6th cp forecast'!T$133</f>
        <v>0</v>
      </c>
      <c r="U132" s="205">
        <f xml:space="preserve"> 'Anx 3- 6th cp forecast'!U$133</f>
        <v>0</v>
      </c>
      <c r="V132" s="297">
        <f>ROUND('Anx 3- 6th cp forecast'!V133,0)</f>
        <v>0</v>
      </c>
      <c r="W132" s="205">
        <f xml:space="preserve"> 'Anx 3- 6th cp forecast'!W$133</f>
        <v>117.99313710945914</v>
      </c>
      <c r="X132" s="205">
        <f xml:space="preserve"> 'Anx 3- 6th cp forecast'!X$133</f>
        <v>0</v>
      </c>
      <c r="Y132" s="195">
        <f xml:space="preserve"> 'Anx 3- 6th cp forecast'!Y$133</f>
        <v>0</v>
      </c>
      <c r="Z132" s="246">
        <v>0</v>
      </c>
      <c r="AA132" s="246">
        <v>0.11148003316678347</v>
      </c>
      <c r="AB132" s="246">
        <v>0</v>
      </c>
      <c r="AC132" s="246">
        <v>0</v>
      </c>
    </row>
    <row r="133" spans="1:29" s="193" customFormat="1" ht="13">
      <c r="A133" s="198" t="s">
        <v>163</v>
      </c>
      <c r="B133" s="297">
        <f>B$132*$Z133</f>
        <v>0</v>
      </c>
      <c r="C133" s="205">
        <f>C$132*$AA133</f>
        <v>0</v>
      </c>
      <c r="D133" s="205">
        <f>D$132*$AB133</f>
        <v>0</v>
      </c>
      <c r="E133" s="205">
        <f>IFERROR(E$132*$AC133,0)</f>
        <v>0</v>
      </c>
      <c r="F133" s="297">
        <f>ROUND('Anx 3- 6th cp forecast'!F134,0)</f>
        <v>0</v>
      </c>
      <c r="G133" s="205">
        <f xml:space="preserve"> 'Anx 3- 6th cp forecast'!G$134</f>
        <v>0</v>
      </c>
      <c r="H133" s="205">
        <f xml:space="preserve"> 'Anx 3- 6th cp forecast'!H$134</f>
        <v>0</v>
      </c>
      <c r="I133" s="205">
        <f xml:space="preserve"> 'Anx 3- 6th cp forecast'!I$134</f>
        <v>0</v>
      </c>
      <c r="J133" s="297">
        <f>ROUND('Anx 3- 6th cp forecast'!J134,0)</f>
        <v>0</v>
      </c>
      <c r="K133" s="205">
        <f xml:space="preserve"> 'Anx 3- 6th cp forecast'!K$134</f>
        <v>0</v>
      </c>
      <c r="L133" s="205">
        <f xml:space="preserve"> 'Anx 3- 6th cp forecast'!L$134</f>
        <v>0</v>
      </c>
      <c r="M133" s="205">
        <f xml:space="preserve"> 'Anx 3- 6th cp forecast'!M$134</f>
        <v>0</v>
      </c>
      <c r="N133" s="297">
        <f>ROUND('Anx 3- 6th cp forecast'!N134,0)</f>
        <v>0</v>
      </c>
      <c r="O133" s="205">
        <f xml:space="preserve"> 'Anx 3- 6th cp forecast'!O$134</f>
        <v>0</v>
      </c>
      <c r="P133" s="205">
        <f xml:space="preserve"> 'Anx 3- 6th cp forecast'!P$134</f>
        <v>0</v>
      </c>
      <c r="Q133" s="205">
        <f xml:space="preserve"> 'Anx 3- 6th cp forecast'!Q$134</f>
        <v>0</v>
      </c>
      <c r="R133" s="297">
        <f>ROUND('Anx 3- 6th cp forecast'!R134,0)</f>
        <v>0</v>
      </c>
      <c r="S133" s="205">
        <f xml:space="preserve"> 'Anx 3- 6th cp forecast'!S$134</f>
        <v>0</v>
      </c>
      <c r="T133" s="205">
        <f xml:space="preserve"> 'Anx 3- 6th cp forecast'!T$134</f>
        <v>0</v>
      </c>
      <c r="U133" s="205">
        <f xml:space="preserve"> 'Anx 3- 6th cp forecast'!U$134</f>
        <v>0</v>
      </c>
      <c r="V133" s="297">
        <f>ROUND('Anx 3- 6th cp forecast'!V134,0)</f>
        <v>0</v>
      </c>
      <c r="W133" s="205">
        <f xml:space="preserve"> 'Anx 3- 6th cp forecast'!W$134</f>
        <v>0</v>
      </c>
      <c r="X133" s="205">
        <f xml:space="preserve"> 'Anx 3- 6th cp forecast'!X$134</f>
        <v>0</v>
      </c>
      <c r="Y133" s="195">
        <f xml:space="preserve"> 'Anx 3- 6th cp forecast'!Y$134</f>
        <v>0</v>
      </c>
      <c r="Z133" s="200"/>
      <c r="AA133" s="200"/>
      <c r="AB133" s="200"/>
      <c r="AC133" s="201">
        <v>0</v>
      </c>
    </row>
    <row r="134" spans="1:29" s="193" customFormat="1" ht="13">
      <c r="A134" s="196" t="s">
        <v>164</v>
      </c>
      <c r="B134" s="297">
        <f t="shared" ref="B134:B138" si="52">B$132*$Z134</f>
        <v>0</v>
      </c>
      <c r="C134" s="205">
        <f t="shared" ref="C134:C138" si="53">C$132*$AA134</f>
        <v>0</v>
      </c>
      <c r="D134" s="205">
        <f t="shared" ref="D134:D138" si="54">D$132*$AB134</f>
        <v>0</v>
      </c>
      <c r="E134" s="205">
        <f t="shared" ref="E134:E138" si="55">IFERROR(E$132*$AC134,0)</f>
        <v>0</v>
      </c>
      <c r="F134" s="297">
        <f>ROUND('Anx 3- 6th cp forecast'!F135,0)</f>
        <v>0</v>
      </c>
      <c r="G134" s="205">
        <f xml:space="preserve"> 'Anx 3- 6th cp forecast'!G$135</f>
        <v>0</v>
      </c>
      <c r="H134" s="205">
        <f xml:space="preserve"> 'Anx 3- 6th cp forecast'!H$135</f>
        <v>0</v>
      </c>
      <c r="I134" s="205">
        <f xml:space="preserve"> 'Anx 3- 6th cp forecast'!I$135</f>
        <v>0</v>
      </c>
      <c r="J134" s="297">
        <f>ROUND('Anx 3- 6th cp forecast'!J135,0)</f>
        <v>0</v>
      </c>
      <c r="K134" s="205">
        <f xml:space="preserve"> 'Anx 3- 6th cp forecast'!K$135</f>
        <v>0</v>
      </c>
      <c r="L134" s="205">
        <f xml:space="preserve"> 'Anx 3- 6th cp forecast'!L$135</f>
        <v>0</v>
      </c>
      <c r="M134" s="205">
        <f xml:space="preserve"> 'Anx 3- 6th cp forecast'!M$135</f>
        <v>0</v>
      </c>
      <c r="N134" s="297">
        <f>ROUND('Anx 3- 6th cp forecast'!N135,0)</f>
        <v>0</v>
      </c>
      <c r="O134" s="205">
        <f xml:space="preserve"> 'Anx 3- 6th cp forecast'!O$135</f>
        <v>0</v>
      </c>
      <c r="P134" s="205">
        <f xml:space="preserve"> 'Anx 3- 6th cp forecast'!P$135</f>
        <v>0</v>
      </c>
      <c r="Q134" s="205">
        <f xml:space="preserve"> 'Anx 3- 6th cp forecast'!Q$135</f>
        <v>0</v>
      </c>
      <c r="R134" s="297">
        <f>ROUND('Anx 3- 6th cp forecast'!R135,0)</f>
        <v>0</v>
      </c>
      <c r="S134" s="205">
        <f xml:space="preserve"> 'Anx 3- 6th cp forecast'!S$135</f>
        <v>0</v>
      </c>
      <c r="T134" s="205">
        <f xml:space="preserve"> 'Anx 3- 6th cp forecast'!T$135</f>
        <v>0</v>
      </c>
      <c r="U134" s="205">
        <f xml:space="preserve"> 'Anx 3- 6th cp forecast'!U$135</f>
        <v>0</v>
      </c>
      <c r="V134" s="297">
        <f>ROUND('Anx 3- 6th cp forecast'!V135,0)</f>
        <v>0</v>
      </c>
      <c r="W134" s="205">
        <f xml:space="preserve"> 'Anx 3- 6th cp forecast'!W$135</f>
        <v>0</v>
      </c>
      <c r="X134" s="205">
        <f xml:space="preserve"> 'Anx 3- 6th cp forecast'!X$135</f>
        <v>0</v>
      </c>
      <c r="Y134" s="195">
        <f xml:space="preserve"> 'Anx 3- 6th cp forecast'!Y$135</f>
        <v>0</v>
      </c>
      <c r="Z134" s="200">
        <v>0</v>
      </c>
      <c r="AA134" s="200">
        <v>0</v>
      </c>
      <c r="AB134" s="200">
        <v>0</v>
      </c>
      <c r="AC134" s="201">
        <v>0</v>
      </c>
    </row>
    <row r="135" spans="1:29" s="193" customFormat="1" ht="13">
      <c r="A135" s="196" t="s">
        <v>165</v>
      </c>
      <c r="B135" s="297">
        <f t="shared" si="52"/>
        <v>0</v>
      </c>
      <c r="C135" s="205">
        <f t="shared" si="53"/>
        <v>0</v>
      </c>
      <c r="D135" s="205">
        <f t="shared" si="54"/>
        <v>0</v>
      </c>
      <c r="E135" s="205">
        <f t="shared" si="55"/>
        <v>0</v>
      </c>
      <c r="F135" s="297">
        <f>ROUND('Anx 3- 6th cp forecast'!F136,0)</f>
        <v>0</v>
      </c>
      <c r="G135" s="205">
        <f xml:space="preserve"> 'Anx 3- 6th cp forecast'!G$136</f>
        <v>0</v>
      </c>
      <c r="H135" s="205">
        <f xml:space="preserve"> 'Anx 3- 6th cp forecast'!H$136</f>
        <v>0</v>
      </c>
      <c r="I135" s="205">
        <f xml:space="preserve"> 'Anx 3- 6th cp forecast'!I$136</f>
        <v>0</v>
      </c>
      <c r="J135" s="297">
        <f>ROUND('Anx 3- 6th cp forecast'!J136,0)</f>
        <v>0</v>
      </c>
      <c r="K135" s="205">
        <f xml:space="preserve"> 'Anx 3- 6th cp forecast'!K$136</f>
        <v>0</v>
      </c>
      <c r="L135" s="205">
        <f xml:space="preserve"> 'Anx 3- 6th cp forecast'!L$136</f>
        <v>0</v>
      </c>
      <c r="M135" s="205">
        <f xml:space="preserve"> 'Anx 3- 6th cp forecast'!M$136</f>
        <v>0</v>
      </c>
      <c r="N135" s="297">
        <f>ROUND('Anx 3- 6th cp forecast'!N136,0)</f>
        <v>0</v>
      </c>
      <c r="O135" s="205">
        <f xml:space="preserve"> 'Anx 3- 6th cp forecast'!O$136</f>
        <v>0</v>
      </c>
      <c r="P135" s="205">
        <f xml:space="preserve"> 'Anx 3- 6th cp forecast'!P$136</f>
        <v>0</v>
      </c>
      <c r="Q135" s="205">
        <f xml:space="preserve"> 'Anx 3- 6th cp forecast'!Q$136</f>
        <v>0</v>
      </c>
      <c r="R135" s="297">
        <f>ROUND('Anx 3- 6th cp forecast'!R136,0)</f>
        <v>0</v>
      </c>
      <c r="S135" s="205">
        <f xml:space="preserve"> 'Anx 3- 6th cp forecast'!S$136</f>
        <v>0</v>
      </c>
      <c r="T135" s="205">
        <f xml:space="preserve"> 'Anx 3- 6th cp forecast'!T$136</f>
        <v>0</v>
      </c>
      <c r="U135" s="205">
        <f xml:space="preserve"> 'Anx 3- 6th cp forecast'!U$136</f>
        <v>0</v>
      </c>
      <c r="V135" s="297">
        <f>ROUND('Anx 3- 6th cp forecast'!V136,0)</f>
        <v>0</v>
      </c>
      <c r="W135" s="205">
        <f xml:space="preserve"> 'Anx 3- 6th cp forecast'!W$136</f>
        <v>0</v>
      </c>
      <c r="X135" s="205">
        <f xml:space="preserve"> 'Anx 3- 6th cp forecast'!X$136</f>
        <v>0</v>
      </c>
      <c r="Y135" s="195">
        <f xml:space="preserve"> 'Anx 3- 6th cp forecast'!Y$136</f>
        <v>0</v>
      </c>
      <c r="Z135" s="200">
        <v>0</v>
      </c>
      <c r="AA135" s="200">
        <v>0</v>
      </c>
      <c r="AB135" s="200">
        <v>0</v>
      </c>
      <c r="AC135" s="201">
        <v>0</v>
      </c>
    </row>
    <row r="136" spans="1:29" s="193" customFormat="1" ht="13">
      <c r="A136" s="196" t="s">
        <v>157</v>
      </c>
      <c r="B136" s="297">
        <f t="shared" si="52"/>
        <v>0</v>
      </c>
      <c r="C136" s="205">
        <f t="shared" si="53"/>
        <v>0</v>
      </c>
      <c r="D136" s="205">
        <f t="shared" si="54"/>
        <v>0</v>
      </c>
      <c r="E136" s="205">
        <f t="shared" si="55"/>
        <v>0</v>
      </c>
      <c r="F136" s="297">
        <f>ROUND('Anx 3- 6th cp forecast'!F137,0)</f>
        <v>0</v>
      </c>
      <c r="G136" s="205">
        <f xml:space="preserve"> 'Anx 3- 6th cp forecast'!G$137</f>
        <v>216.9908562920601</v>
      </c>
      <c r="H136" s="205">
        <f xml:space="preserve"> 'Anx 3- 6th cp forecast'!H$137</f>
        <v>0</v>
      </c>
      <c r="I136" s="205">
        <f xml:space="preserve"> 'Anx 3- 6th cp forecast'!I$137</f>
        <v>0</v>
      </c>
      <c r="J136" s="297">
        <f>ROUND('Anx 3- 6th cp forecast'!J137,0)</f>
        <v>0</v>
      </c>
      <c r="K136" s="205">
        <f xml:space="preserve"> 'Anx 3- 6th cp forecast'!K$137</f>
        <v>228.24739426330314</v>
      </c>
      <c r="L136" s="205">
        <f xml:space="preserve"> 'Anx 3- 6th cp forecast'!L$137</f>
        <v>0</v>
      </c>
      <c r="M136" s="205">
        <f xml:space="preserve"> 'Anx 3- 6th cp forecast'!M$137</f>
        <v>0</v>
      </c>
      <c r="N136" s="297">
        <f>ROUND('Anx 3- 6th cp forecast'!N137,0)</f>
        <v>0</v>
      </c>
      <c r="O136" s="205">
        <f xml:space="preserve"> 'Anx 3- 6th cp forecast'!O$137</f>
        <v>240.12205500713162</v>
      </c>
      <c r="P136" s="205">
        <f xml:space="preserve"> 'Anx 3- 6th cp forecast'!P$137</f>
        <v>0</v>
      </c>
      <c r="Q136" s="205">
        <f xml:space="preserve"> 'Anx 3- 6th cp forecast'!Q$137</f>
        <v>0</v>
      </c>
      <c r="R136" s="297">
        <f>ROUND('Anx 3- 6th cp forecast'!R137,0)</f>
        <v>0</v>
      </c>
      <c r="S136" s="205">
        <f xml:space="preserve"> 'Anx 3- 6th cp forecast'!S$137</f>
        <v>252.65070521022028</v>
      </c>
      <c r="T136" s="205">
        <f xml:space="preserve"> 'Anx 3- 6th cp forecast'!T$137</f>
        <v>0</v>
      </c>
      <c r="U136" s="205">
        <f xml:space="preserve"> 'Anx 3- 6th cp forecast'!U$137</f>
        <v>0</v>
      </c>
      <c r="V136" s="297">
        <f>ROUND('Anx 3- 6th cp forecast'!V137,0)</f>
        <v>0</v>
      </c>
      <c r="W136" s="205">
        <f xml:space="preserve"> 'Anx 3- 6th cp forecast'!W$137</f>
        <v>265.87139840235096</v>
      </c>
      <c r="X136" s="205">
        <f xml:space="preserve"> 'Anx 3- 6th cp forecast'!X$137</f>
        <v>0</v>
      </c>
      <c r="Y136" s="195">
        <f xml:space="preserve"> 'Anx 3- 6th cp forecast'!Y$137</f>
        <v>0</v>
      </c>
      <c r="Z136" s="200">
        <v>0</v>
      </c>
      <c r="AA136" s="200">
        <v>0.25119556135283982</v>
      </c>
      <c r="AB136" s="200">
        <v>0</v>
      </c>
      <c r="AC136" s="201">
        <v>0</v>
      </c>
    </row>
    <row r="137" spans="1:29" s="193" customFormat="1" ht="13">
      <c r="A137" s="196" t="s">
        <v>158</v>
      </c>
      <c r="B137" s="297">
        <f t="shared" si="52"/>
        <v>0</v>
      </c>
      <c r="C137" s="205">
        <f t="shared" si="53"/>
        <v>0</v>
      </c>
      <c r="D137" s="205">
        <f t="shared" si="54"/>
        <v>0</v>
      </c>
      <c r="E137" s="205">
        <f t="shared" si="55"/>
        <v>0</v>
      </c>
      <c r="F137" s="297">
        <f>ROUND('Anx 3- 6th cp forecast'!F138,0)</f>
        <v>0</v>
      </c>
      <c r="G137" s="205">
        <f xml:space="preserve"> 'Anx 3- 6th cp forecast'!G$138</f>
        <v>141.74581519654433</v>
      </c>
      <c r="H137" s="205">
        <f xml:space="preserve"> 'Anx 3- 6th cp forecast'!H$138</f>
        <v>0</v>
      </c>
      <c r="I137" s="205">
        <f xml:space="preserve"> 'Anx 3- 6th cp forecast'!I$138</f>
        <v>0</v>
      </c>
      <c r="J137" s="297">
        <f>ROUND('Anx 3- 6th cp forecast'!J138,0)</f>
        <v>0</v>
      </c>
      <c r="K137" s="205">
        <f xml:space="preserve"> 'Anx 3- 6th cp forecast'!K$138</f>
        <v>149.09896904961332</v>
      </c>
      <c r="L137" s="205">
        <f xml:space="preserve"> 'Anx 3- 6th cp forecast'!L$138</f>
        <v>0</v>
      </c>
      <c r="M137" s="205">
        <f xml:space="preserve"> 'Anx 3- 6th cp forecast'!M$138</f>
        <v>0</v>
      </c>
      <c r="N137" s="297">
        <f>ROUND('Anx 3- 6th cp forecast'!N138,0)</f>
        <v>0</v>
      </c>
      <c r="O137" s="205">
        <f xml:space="preserve"> 'Anx 3- 6th cp forecast'!O$138</f>
        <v>156.85590174290101</v>
      </c>
      <c r="P137" s="205">
        <f xml:space="preserve"> 'Anx 3- 6th cp forecast'!P$138</f>
        <v>0</v>
      </c>
      <c r="Q137" s="205">
        <f xml:space="preserve"> 'Anx 3- 6th cp forecast'!Q$138</f>
        <v>0</v>
      </c>
      <c r="R137" s="297">
        <f>ROUND('Anx 3- 6th cp forecast'!R138,0)</f>
        <v>0</v>
      </c>
      <c r="S137" s="205">
        <f xml:space="preserve"> 'Anx 3- 6th cp forecast'!S$138</f>
        <v>165.04004261729293</v>
      </c>
      <c r="T137" s="205">
        <f xml:space="preserve"> 'Anx 3- 6th cp forecast'!T$138</f>
        <v>0</v>
      </c>
      <c r="U137" s="205">
        <f xml:space="preserve"> 'Anx 3- 6th cp forecast'!U$138</f>
        <v>0</v>
      </c>
      <c r="V137" s="297">
        <f>ROUND('Anx 3- 6th cp forecast'!V138,0)</f>
        <v>0</v>
      </c>
      <c r="W137" s="205">
        <f xml:space="preserve"> 'Anx 3- 6th cp forecast'!W$138</f>
        <v>173.6762495340474</v>
      </c>
      <c r="X137" s="205">
        <f xml:space="preserve"> 'Anx 3- 6th cp forecast'!X$138</f>
        <v>0</v>
      </c>
      <c r="Y137" s="195">
        <f xml:space="preserve"> 'Anx 3- 6th cp forecast'!Y$138</f>
        <v>0</v>
      </c>
      <c r="Z137" s="200">
        <v>0</v>
      </c>
      <c r="AA137" s="200">
        <v>0.16408949310651069</v>
      </c>
      <c r="AB137" s="200">
        <v>0</v>
      </c>
      <c r="AC137" s="201">
        <v>0</v>
      </c>
    </row>
    <row r="138" spans="1:29" s="193" customFormat="1" ht="13">
      <c r="A138" s="196" t="s">
        <v>159</v>
      </c>
      <c r="B138" s="297">
        <f t="shared" si="52"/>
        <v>0</v>
      </c>
      <c r="C138" s="205">
        <f t="shared" si="53"/>
        <v>0</v>
      </c>
      <c r="D138" s="205">
        <f t="shared" si="54"/>
        <v>0</v>
      </c>
      <c r="E138" s="205">
        <f t="shared" si="55"/>
        <v>0</v>
      </c>
      <c r="F138" s="297">
        <f>ROUND('Anx 3- 6th cp forecast'!F139,0)</f>
        <v>0</v>
      </c>
      <c r="G138" s="205">
        <f xml:space="preserve"> 'Anx 3- 6th cp forecast'!G$139</f>
        <v>408.79563440638924</v>
      </c>
      <c r="H138" s="205">
        <f xml:space="preserve"> 'Anx 3- 6th cp forecast'!H$139</f>
        <v>0</v>
      </c>
      <c r="I138" s="205">
        <f xml:space="preserve"> 'Anx 3- 6th cp forecast'!I$139</f>
        <v>0</v>
      </c>
      <c r="J138" s="297">
        <f>ROUND('Anx 3- 6th cp forecast'!J139,0)</f>
        <v>0</v>
      </c>
      <c r="K138" s="205">
        <f xml:space="preserve"> 'Anx 3- 6th cp forecast'!K$139</f>
        <v>430.00216660689966</v>
      </c>
      <c r="L138" s="205">
        <f xml:space="preserve"> 'Anx 3- 6th cp forecast'!L$139</f>
        <v>0</v>
      </c>
      <c r="M138" s="205">
        <f xml:space="preserve"> 'Anx 3- 6th cp forecast'!M$139</f>
        <v>0</v>
      </c>
      <c r="N138" s="297">
        <f>ROUND('Anx 3- 6th cp forecast'!N139,0)</f>
        <v>0</v>
      </c>
      <c r="O138" s="205">
        <f xml:space="preserve"> 'Anx 3- 6th cp forecast'!O$139</f>
        <v>452.37319898625634</v>
      </c>
      <c r="P138" s="205">
        <f xml:space="preserve"> 'Anx 3- 6th cp forecast'!P$139</f>
        <v>0</v>
      </c>
      <c r="Q138" s="205">
        <f xml:space="preserve"> 'Anx 3- 6th cp forecast'!Q$139</f>
        <v>0</v>
      </c>
      <c r="R138" s="297">
        <f>ROUND('Anx 3- 6th cp forecast'!R139,0)</f>
        <v>0</v>
      </c>
      <c r="S138" s="205">
        <f xml:space="preserve"> 'Anx 3- 6th cp forecast'!S$139</f>
        <v>475.97630187983566</v>
      </c>
      <c r="T138" s="205">
        <f xml:space="preserve"> 'Anx 3- 6th cp forecast'!T$139</f>
        <v>0</v>
      </c>
      <c r="U138" s="205">
        <f xml:space="preserve"> 'Anx 3- 6th cp forecast'!U$139</f>
        <v>0</v>
      </c>
      <c r="V138" s="297">
        <f>ROUND('Anx 3- 6th cp forecast'!V139,0)</f>
        <v>0</v>
      </c>
      <c r="W138" s="205">
        <f xml:space="preserve"> 'Anx 3- 6th cp forecast'!W$139</f>
        <v>500.88316548285763</v>
      </c>
      <c r="X138" s="205">
        <f xml:space="preserve"> 'Anx 3- 6th cp forecast'!X$139</f>
        <v>0</v>
      </c>
      <c r="Y138" s="195">
        <f xml:space="preserve"> 'Anx 3- 6th cp forecast'!Y$139</f>
        <v>0</v>
      </c>
      <c r="Z138" s="200">
        <v>0</v>
      </c>
      <c r="AA138" s="200">
        <v>0.47323491237386606</v>
      </c>
      <c r="AB138" s="200">
        <v>0</v>
      </c>
      <c r="AC138" s="201">
        <v>0</v>
      </c>
    </row>
    <row r="139" spans="1:29" s="132" customFormat="1" ht="13">
      <c r="A139" s="259" t="s">
        <v>53</v>
      </c>
      <c r="B139" s="332"/>
      <c r="C139" s="268"/>
      <c r="D139" s="268"/>
      <c r="E139" s="271"/>
      <c r="F139" s="296">
        <f>ROUND('Anx 3- 6th cp forecast'!F140,0)</f>
        <v>0</v>
      </c>
      <c r="G139" s="208">
        <f xml:space="preserve"> 'Anx 3- 6th cp forecast'!G$140</f>
        <v>0</v>
      </c>
      <c r="H139" s="208">
        <f xml:space="preserve"> 'Anx 3- 6th cp forecast'!H$140</f>
        <v>0</v>
      </c>
      <c r="I139" s="208">
        <f xml:space="preserve"> 'Anx 3- 6th cp forecast'!I$140</f>
        <v>0</v>
      </c>
      <c r="J139" s="296">
        <f>ROUND('Anx 3- 6th cp forecast'!J140,0)</f>
        <v>0</v>
      </c>
      <c r="K139" s="208">
        <f xml:space="preserve"> 'Anx 3- 6th cp forecast'!K$140</f>
        <v>0</v>
      </c>
      <c r="L139" s="208">
        <f xml:space="preserve"> 'Anx 3- 6th cp forecast'!L$140</f>
        <v>0</v>
      </c>
      <c r="M139" s="208">
        <f xml:space="preserve"> 'Anx 3- 6th cp forecast'!M$140</f>
        <v>0</v>
      </c>
      <c r="N139" s="296">
        <f>ROUND('Anx 3- 6th cp forecast'!N140,0)</f>
        <v>0</v>
      </c>
      <c r="O139" s="208">
        <f xml:space="preserve"> 'Anx 3- 6th cp forecast'!O$140</f>
        <v>0</v>
      </c>
      <c r="P139" s="208">
        <f xml:space="preserve"> 'Anx 3- 6th cp forecast'!P$140</f>
        <v>0</v>
      </c>
      <c r="Q139" s="208">
        <f xml:space="preserve"> 'Anx 3- 6th cp forecast'!Q$140</f>
        <v>0</v>
      </c>
      <c r="R139" s="296">
        <f>ROUND('Anx 3- 6th cp forecast'!R140,0)</f>
        <v>0</v>
      </c>
      <c r="S139" s="208">
        <f xml:space="preserve"> 'Anx 3- 6th cp forecast'!S$140</f>
        <v>0</v>
      </c>
      <c r="T139" s="208">
        <f xml:space="preserve"> 'Anx 3- 6th cp forecast'!T$140</f>
        <v>0</v>
      </c>
      <c r="U139" s="208">
        <f xml:space="preserve"> 'Anx 3- 6th cp forecast'!U$140</f>
        <v>0</v>
      </c>
      <c r="V139" s="296">
        <f>ROUND('Anx 3- 6th cp forecast'!V140,0)</f>
        <v>0</v>
      </c>
      <c r="W139" s="208">
        <f xml:space="preserve"> 'Anx 3- 6th cp forecast'!W$140</f>
        <v>0</v>
      </c>
      <c r="X139" s="208">
        <f xml:space="preserve"> 'Anx 3- 6th cp forecast'!X$140</f>
        <v>0</v>
      </c>
      <c r="Y139" s="217">
        <f xml:space="preserve"> 'Anx 3- 6th cp forecast'!Y$140</f>
        <v>0</v>
      </c>
      <c r="Z139" s="188"/>
      <c r="AA139" s="188"/>
      <c r="AB139" s="188"/>
      <c r="AC139" s="188"/>
    </row>
    <row r="140" spans="1:29" s="132" customFormat="1" ht="13">
      <c r="A140" s="259" t="s">
        <v>54</v>
      </c>
      <c r="B140" s="332"/>
      <c r="C140" s="268"/>
      <c r="D140" s="268"/>
      <c r="E140" s="271"/>
      <c r="F140" s="296">
        <f>ROUND('Anx 3- 6th cp forecast'!F141,0)</f>
        <v>7</v>
      </c>
      <c r="G140" s="208">
        <f xml:space="preserve"> 'Anx 3- 6th cp forecast'!G$141</f>
        <v>6.3490353634142913</v>
      </c>
      <c r="H140" s="208">
        <f xml:space="preserve"> 'Anx 3- 6th cp forecast'!H$141</f>
        <v>17.850000000000001</v>
      </c>
      <c r="I140" s="208">
        <f xml:space="preserve"> 'Anx 3- 6th cp forecast'!I$141</f>
        <v>0</v>
      </c>
      <c r="J140" s="296">
        <f>ROUND('Anx 3- 6th cp forecast'!J141,0)</f>
        <v>7</v>
      </c>
      <c r="K140" s="208">
        <f xml:space="preserve"> 'Anx 3- 6th cp forecast'!K$141</f>
        <v>6.4760160706825785</v>
      </c>
      <c r="L140" s="208">
        <f xml:space="preserve"> 'Anx 3- 6th cp forecast'!L$141</f>
        <v>17.850000000000001</v>
      </c>
      <c r="M140" s="208">
        <f xml:space="preserve"> 'Anx 3- 6th cp forecast'!M$141</f>
        <v>0</v>
      </c>
      <c r="N140" s="296">
        <f>ROUND('Anx 3- 6th cp forecast'!N141,0)</f>
        <v>7</v>
      </c>
      <c r="O140" s="208">
        <f xml:space="preserve"> 'Anx 3- 6th cp forecast'!O$141</f>
        <v>6.6055363920962282</v>
      </c>
      <c r="P140" s="208">
        <f xml:space="preserve"> 'Anx 3- 6th cp forecast'!P$141</f>
        <v>17.850000000000001</v>
      </c>
      <c r="Q140" s="208">
        <f xml:space="preserve"> 'Anx 3- 6th cp forecast'!Q$141</f>
        <v>0</v>
      </c>
      <c r="R140" s="296">
        <f>ROUND('Anx 3- 6th cp forecast'!R141,0)</f>
        <v>7</v>
      </c>
      <c r="S140" s="208">
        <f xml:space="preserve"> 'Anx 3- 6th cp forecast'!S$141</f>
        <v>6.7376471199381509</v>
      </c>
      <c r="T140" s="208">
        <f xml:space="preserve"> 'Anx 3- 6th cp forecast'!T$141</f>
        <v>17.850000000000001</v>
      </c>
      <c r="U140" s="208">
        <f xml:space="preserve"> 'Anx 3- 6th cp forecast'!U$141</f>
        <v>0</v>
      </c>
      <c r="V140" s="296">
        <f>ROUND('Anx 3- 6th cp forecast'!V141,0)</f>
        <v>7</v>
      </c>
      <c r="W140" s="208">
        <f xml:space="preserve"> 'Anx 3- 6th cp forecast'!W$141</f>
        <v>6.8724000623369168</v>
      </c>
      <c r="X140" s="208">
        <f xml:space="preserve"> 'Anx 3- 6th cp forecast'!X$141</f>
        <v>17.850000000000001</v>
      </c>
      <c r="Y140" s="217">
        <f xml:space="preserve"> 'Anx 3- 6th cp forecast'!Y$141</f>
        <v>0</v>
      </c>
      <c r="Z140" s="188"/>
      <c r="AA140" s="188"/>
      <c r="AB140" s="188"/>
      <c r="AC140" s="188"/>
    </row>
    <row r="141" spans="1:29" customFormat="1">
      <c r="A141" s="196" t="s">
        <v>156</v>
      </c>
      <c r="B141" s="297">
        <f>B$152*$Z141</f>
        <v>0</v>
      </c>
      <c r="C141" s="205">
        <f>C$152*$AA141</f>
        <v>0</v>
      </c>
      <c r="D141" s="205">
        <f>D$152*$AB141</f>
        <v>0</v>
      </c>
      <c r="E141" s="205">
        <f>IFERROR(E$152*$AC141,0)</f>
        <v>0</v>
      </c>
      <c r="F141" s="297">
        <f>ROUND('Anx 3- 6th cp forecast'!F142,0)</f>
        <v>0</v>
      </c>
      <c r="G141" s="205">
        <f xml:space="preserve"> 'Anx 3- 6th cp forecast'!G$142</f>
        <v>1.8896096362757591</v>
      </c>
      <c r="H141" s="205">
        <f xml:space="preserve"> 'Anx 3- 6th cp forecast'!H$142</f>
        <v>0</v>
      </c>
      <c r="I141" s="205">
        <f xml:space="preserve"> 'Anx 3- 6th cp forecast'!I$142</f>
        <v>0</v>
      </c>
      <c r="J141" s="297">
        <f>ROUND('Anx 3- 6th cp forecast'!J142,0)</f>
        <v>0</v>
      </c>
      <c r="K141" s="205">
        <f xml:space="preserve"> 'Anx 3- 6th cp forecast'!K$142</f>
        <v>1.9274018290012747</v>
      </c>
      <c r="L141" s="205">
        <f xml:space="preserve"> 'Anx 3- 6th cp forecast'!L$142</f>
        <v>0</v>
      </c>
      <c r="M141" s="205">
        <f xml:space="preserve"> 'Anx 3- 6th cp forecast'!M$142</f>
        <v>0</v>
      </c>
      <c r="N141" s="297">
        <f>ROUND('Anx 3- 6th cp forecast'!N142,0)</f>
        <v>0</v>
      </c>
      <c r="O141" s="205">
        <f xml:space="preserve"> 'Anx 3- 6th cp forecast'!O$142</f>
        <v>1.9659498655812997</v>
      </c>
      <c r="P141" s="205">
        <f xml:space="preserve"> 'Anx 3- 6th cp forecast'!P$142</f>
        <v>0</v>
      </c>
      <c r="Q141" s="205">
        <f xml:space="preserve"> 'Anx 3- 6th cp forecast'!Q$142</f>
        <v>0</v>
      </c>
      <c r="R141" s="297">
        <f>ROUND('Anx 3- 6th cp forecast'!R142,0)</f>
        <v>0</v>
      </c>
      <c r="S141" s="205">
        <f xml:space="preserve"> 'Anx 3- 6th cp forecast'!S$142</f>
        <v>2.0052688628929252</v>
      </c>
      <c r="T141" s="205">
        <f xml:space="preserve"> 'Anx 3- 6th cp forecast'!T$142</f>
        <v>0</v>
      </c>
      <c r="U141" s="205">
        <f xml:space="preserve"> 'Anx 3- 6th cp forecast'!U$142</f>
        <v>0</v>
      </c>
      <c r="V141" s="297">
        <f>ROUND('Anx 3- 6th cp forecast'!V142,0)</f>
        <v>0</v>
      </c>
      <c r="W141" s="205">
        <f xml:space="preserve"> 'Anx 3- 6th cp forecast'!W$142</f>
        <v>2.0453742401507844</v>
      </c>
      <c r="X141" s="205">
        <f xml:space="preserve"> 'Anx 3- 6th cp forecast'!X$142</f>
        <v>0</v>
      </c>
      <c r="Y141" s="195">
        <f xml:space="preserve"> 'Anx 3- 6th cp forecast'!Y$142</f>
        <v>0</v>
      </c>
      <c r="Z141" s="135">
        <v>0</v>
      </c>
      <c r="AA141" s="135">
        <v>0.29762153273935971</v>
      </c>
      <c r="AB141" s="135">
        <v>0</v>
      </c>
      <c r="AC141" s="135">
        <v>0</v>
      </c>
    </row>
    <row r="142" spans="1:29" customFormat="1">
      <c r="A142" s="196" t="s">
        <v>157</v>
      </c>
      <c r="B142" s="297">
        <f t="shared" ref="B142:B144" si="56">B$152*$Z142</f>
        <v>0</v>
      </c>
      <c r="C142" s="205">
        <f t="shared" ref="C142:C144" si="57">C$152*$AA142</f>
        <v>0</v>
      </c>
      <c r="D142" s="205">
        <f t="shared" ref="D142:D144" si="58">D$152*$AB142</f>
        <v>0</v>
      </c>
      <c r="E142" s="205">
        <f t="shared" ref="E142:E144" si="59">IFERROR(E$152*$AC142,0)</f>
        <v>0</v>
      </c>
      <c r="F142" s="297">
        <f>ROUND('Anx 3- 6th cp forecast'!F143,0)</f>
        <v>0</v>
      </c>
      <c r="G142" s="205">
        <f xml:space="preserve"> 'Anx 3- 6th cp forecast'!G$143</f>
        <v>1.1252294258815878</v>
      </c>
      <c r="H142" s="205">
        <f xml:space="preserve"> 'Anx 3- 6th cp forecast'!H$143</f>
        <v>0</v>
      </c>
      <c r="I142" s="205">
        <f xml:space="preserve"> 'Anx 3- 6th cp forecast'!I$143</f>
        <v>0</v>
      </c>
      <c r="J142" s="297">
        <f>ROUND('Anx 3- 6th cp forecast'!J143,0)</f>
        <v>0</v>
      </c>
      <c r="K142" s="205">
        <f xml:space="preserve"> 'Anx 3- 6th cp forecast'!K$143</f>
        <v>1.1477340143992198</v>
      </c>
      <c r="L142" s="205">
        <f xml:space="preserve"> 'Anx 3- 6th cp forecast'!L$143</f>
        <v>0</v>
      </c>
      <c r="M142" s="205">
        <f xml:space="preserve"> 'Anx 3- 6th cp forecast'!M$143</f>
        <v>0</v>
      </c>
      <c r="N142" s="297">
        <f>ROUND('Anx 3- 6th cp forecast'!N143,0)</f>
        <v>0</v>
      </c>
      <c r="O142" s="205">
        <f xml:space="preserve"> 'Anx 3- 6th cp forecast'!O$143</f>
        <v>1.1706886946872039</v>
      </c>
      <c r="P142" s="205">
        <f xml:space="preserve"> 'Anx 3- 6th cp forecast'!P$143</f>
        <v>0</v>
      </c>
      <c r="Q142" s="205">
        <f xml:space="preserve"> 'Anx 3- 6th cp forecast'!Q$143</f>
        <v>0</v>
      </c>
      <c r="R142" s="297">
        <f>ROUND('Anx 3- 6th cp forecast'!R143,0)</f>
        <v>0</v>
      </c>
      <c r="S142" s="205">
        <f xml:space="preserve"> 'Anx 3- 6th cp forecast'!S$143</f>
        <v>1.1941024685809478</v>
      </c>
      <c r="T142" s="205">
        <f xml:space="preserve"> 'Anx 3- 6th cp forecast'!T$143</f>
        <v>0</v>
      </c>
      <c r="U142" s="205">
        <f xml:space="preserve"> 'Anx 3- 6th cp forecast'!U$143</f>
        <v>0</v>
      </c>
      <c r="V142" s="297">
        <f>ROUND('Anx 3- 6th cp forecast'!V143,0)</f>
        <v>0</v>
      </c>
      <c r="W142" s="205">
        <f xml:space="preserve"> 'Anx 3- 6th cp forecast'!W$143</f>
        <v>1.2179845179525672</v>
      </c>
      <c r="X142" s="205">
        <f xml:space="preserve"> 'Anx 3- 6th cp forecast'!X$143</f>
        <v>0</v>
      </c>
      <c r="Y142" s="195">
        <f xml:space="preserve"> 'Anx 3- 6th cp forecast'!Y$143</f>
        <v>0</v>
      </c>
      <c r="Z142" s="135">
        <v>0</v>
      </c>
      <c r="AA142" s="135">
        <v>0.17722840738383894</v>
      </c>
      <c r="AB142" s="135">
        <v>0</v>
      </c>
      <c r="AC142" s="135">
        <v>0</v>
      </c>
    </row>
    <row r="143" spans="1:29" customFormat="1">
      <c r="A143" s="196" t="s">
        <v>158</v>
      </c>
      <c r="B143" s="297">
        <f t="shared" si="56"/>
        <v>0</v>
      </c>
      <c r="C143" s="205">
        <f t="shared" si="57"/>
        <v>0</v>
      </c>
      <c r="D143" s="205">
        <f t="shared" si="58"/>
        <v>0</v>
      </c>
      <c r="E143" s="205">
        <f t="shared" si="59"/>
        <v>0</v>
      </c>
      <c r="F143" s="297">
        <f>ROUND('Anx 3- 6th cp forecast'!F144,0)</f>
        <v>0</v>
      </c>
      <c r="G143" s="205">
        <f xml:space="preserve"> 'Anx 3- 6th cp forecast'!G$144</f>
        <v>0.75372510749528576</v>
      </c>
      <c r="H143" s="205">
        <f xml:space="preserve"> 'Anx 3- 6th cp forecast'!H$144</f>
        <v>0</v>
      </c>
      <c r="I143" s="205">
        <f xml:space="preserve"> 'Anx 3- 6th cp forecast'!I$144</f>
        <v>0</v>
      </c>
      <c r="J143" s="297">
        <f>ROUND('Anx 3- 6th cp forecast'!J144,0)</f>
        <v>0</v>
      </c>
      <c r="K143" s="205">
        <f xml:space="preserve"> 'Anx 3- 6th cp forecast'!K$144</f>
        <v>0.76879960964519167</v>
      </c>
      <c r="L143" s="205">
        <f xml:space="preserve"> 'Anx 3- 6th cp forecast'!L$144</f>
        <v>0</v>
      </c>
      <c r="M143" s="205">
        <f xml:space="preserve"> 'Anx 3- 6th cp forecast'!M$144</f>
        <v>0</v>
      </c>
      <c r="N143" s="297">
        <f>ROUND('Anx 3- 6th cp forecast'!N144,0)</f>
        <v>0</v>
      </c>
      <c r="O143" s="205">
        <f xml:space="preserve"> 'Anx 3- 6th cp forecast'!O$144</f>
        <v>0.7841756018380952</v>
      </c>
      <c r="P143" s="205">
        <f xml:space="preserve"> 'Anx 3- 6th cp forecast'!P$144</f>
        <v>0</v>
      </c>
      <c r="Q143" s="205">
        <f xml:space="preserve"> 'Anx 3- 6th cp forecast'!Q$144</f>
        <v>0</v>
      </c>
      <c r="R143" s="297">
        <f>ROUND('Anx 3- 6th cp forecast'!R144,0)</f>
        <v>0</v>
      </c>
      <c r="S143" s="205">
        <f xml:space="preserve"> 'Anx 3- 6th cp forecast'!S$144</f>
        <v>0.79985911387485698</v>
      </c>
      <c r="T143" s="205">
        <f xml:space="preserve"> 'Anx 3- 6th cp forecast'!T$144</f>
        <v>0</v>
      </c>
      <c r="U143" s="205">
        <f xml:space="preserve"> 'Anx 3- 6th cp forecast'!U$144</f>
        <v>0</v>
      </c>
      <c r="V143" s="297">
        <f>ROUND('Anx 3- 6th cp forecast'!V144,0)</f>
        <v>0</v>
      </c>
      <c r="W143" s="205">
        <f xml:space="preserve"> 'Anx 3- 6th cp forecast'!W$144</f>
        <v>0.81585629615235444</v>
      </c>
      <c r="X143" s="205">
        <f xml:space="preserve"> 'Anx 3- 6th cp forecast'!X$144</f>
        <v>0</v>
      </c>
      <c r="Y143" s="195">
        <f xml:space="preserve"> 'Anx 3- 6th cp forecast'!Y$144</f>
        <v>0</v>
      </c>
      <c r="Z143" s="135">
        <v>0</v>
      </c>
      <c r="AA143" s="135">
        <v>0.11871490145393654</v>
      </c>
      <c r="AB143" s="135">
        <v>0</v>
      </c>
      <c r="AC143" s="135">
        <v>0</v>
      </c>
    </row>
    <row r="144" spans="1:29" customFormat="1">
      <c r="A144" s="196" t="s">
        <v>159</v>
      </c>
      <c r="B144" s="297">
        <f t="shared" si="56"/>
        <v>0</v>
      </c>
      <c r="C144" s="205">
        <f t="shared" si="57"/>
        <v>0</v>
      </c>
      <c r="D144" s="205">
        <f t="shared" si="58"/>
        <v>0</v>
      </c>
      <c r="E144" s="205">
        <f t="shared" si="59"/>
        <v>0</v>
      </c>
      <c r="F144" s="297">
        <f>ROUND('Anx 3- 6th cp forecast'!F145,0)</f>
        <v>0</v>
      </c>
      <c r="G144" s="205">
        <f xml:space="preserve"> 'Anx 3- 6th cp forecast'!G$145</f>
        <v>2.5804711937616585</v>
      </c>
      <c r="H144" s="205">
        <f xml:space="preserve"> 'Anx 3- 6th cp forecast'!H$145</f>
        <v>0</v>
      </c>
      <c r="I144" s="205">
        <f xml:space="preserve"> 'Anx 3- 6th cp forecast'!I$145</f>
        <v>0</v>
      </c>
      <c r="J144" s="297">
        <f>ROUND('Anx 3- 6th cp forecast'!J145,0)</f>
        <v>0</v>
      </c>
      <c r="K144" s="205">
        <f xml:space="preserve"> 'Anx 3- 6th cp forecast'!K$145</f>
        <v>2.6320806176368925</v>
      </c>
      <c r="L144" s="205">
        <f xml:space="preserve"> 'Anx 3- 6th cp forecast'!L$145</f>
        <v>0</v>
      </c>
      <c r="M144" s="205">
        <f xml:space="preserve"> 'Anx 3- 6th cp forecast'!M$145</f>
        <v>0</v>
      </c>
      <c r="N144" s="297">
        <f>ROUND('Anx 3- 6th cp forecast'!N145,0)</f>
        <v>0</v>
      </c>
      <c r="O144" s="205">
        <f xml:space="preserve"> 'Anx 3- 6th cp forecast'!O$145</f>
        <v>2.6847222299896294</v>
      </c>
      <c r="P144" s="205">
        <f xml:space="preserve"> 'Anx 3- 6th cp forecast'!P$145</f>
        <v>0</v>
      </c>
      <c r="Q144" s="205">
        <f xml:space="preserve"> 'Anx 3- 6th cp forecast'!Q$145</f>
        <v>0</v>
      </c>
      <c r="R144" s="297">
        <f>ROUND('Anx 3- 6th cp forecast'!R145,0)</f>
        <v>0</v>
      </c>
      <c r="S144" s="205">
        <f xml:space="preserve"> 'Anx 3- 6th cp forecast'!S$145</f>
        <v>2.7384166745894212</v>
      </c>
      <c r="T144" s="205">
        <f xml:space="preserve"> 'Anx 3- 6th cp forecast'!T$145</f>
        <v>0</v>
      </c>
      <c r="U144" s="205">
        <f xml:space="preserve"> 'Anx 3- 6th cp forecast'!U$145</f>
        <v>0</v>
      </c>
      <c r="V144" s="297">
        <f>ROUND('Anx 3- 6th cp forecast'!V145,0)</f>
        <v>0</v>
      </c>
      <c r="W144" s="205">
        <f xml:space="preserve"> 'Anx 3- 6th cp forecast'!W$145</f>
        <v>2.7931850080812106</v>
      </c>
      <c r="X144" s="205">
        <f xml:space="preserve"> 'Anx 3- 6th cp forecast'!X$145</f>
        <v>0</v>
      </c>
      <c r="Y144" s="195">
        <f xml:space="preserve"> 'Anx 3- 6th cp forecast'!Y$145</f>
        <v>0</v>
      </c>
      <c r="Z144" s="135">
        <v>0</v>
      </c>
      <c r="AA144" s="135">
        <v>0.40643515842286482</v>
      </c>
      <c r="AB144" s="135">
        <v>0</v>
      </c>
      <c r="AC144" s="135">
        <v>0</v>
      </c>
    </row>
    <row r="145" spans="1:29" s="132" customFormat="1" ht="13">
      <c r="A145" s="259" t="s">
        <v>35</v>
      </c>
      <c r="B145" s="332"/>
      <c r="C145" s="268"/>
      <c r="D145" s="268"/>
      <c r="E145" s="271"/>
      <c r="F145" s="296">
        <f>ROUND('Anx 3- 6th cp forecast'!F146,0)</f>
        <v>0</v>
      </c>
      <c r="G145" s="208">
        <f xml:space="preserve"> 'Anx 3- 6th cp forecast'!G$146</f>
        <v>0</v>
      </c>
      <c r="H145" s="208">
        <f xml:space="preserve"> 'Anx 3- 6th cp forecast'!H$146</f>
        <v>0</v>
      </c>
      <c r="I145" s="208">
        <f xml:space="preserve"> 'Anx 3- 6th cp forecast'!I$146</f>
        <v>0</v>
      </c>
      <c r="J145" s="296">
        <f>ROUND('Anx 3- 6th cp forecast'!J146,0)</f>
        <v>0</v>
      </c>
      <c r="K145" s="208">
        <f xml:space="preserve"> 'Anx 3- 6th cp forecast'!K$146</f>
        <v>0</v>
      </c>
      <c r="L145" s="208">
        <f xml:space="preserve"> 'Anx 3- 6th cp forecast'!L$146</f>
        <v>0</v>
      </c>
      <c r="M145" s="208">
        <f xml:space="preserve"> 'Anx 3- 6th cp forecast'!M$146</f>
        <v>0</v>
      </c>
      <c r="N145" s="296">
        <f>ROUND('Anx 3- 6th cp forecast'!N146,0)</f>
        <v>0</v>
      </c>
      <c r="O145" s="208">
        <f xml:space="preserve"> 'Anx 3- 6th cp forecast'!O$146</f>
        <v>0</v>
      </c>
      <c r="P145" s="208">
        <f xml:space="preserve"> 'Anx 3- 6th cp forecast'!P$146</f>
        <v>0</v>
      </c>
      <c r="Q145" s="208">
        <f xml:space="preserve"> 'Anx 3- 6th cp forecast'!Q$146</f>
        <v>0</v>
      </c>
      <c r="R145" s="296">
        <f>ROUND('Anx 3- 6th cp forecast'!R146,0)</f>
        <v>0</v>
      </c>
      <c r="S145" s="208">
        <f xml:space="preserve"> 'Anx 3- 6th cp forecast'!S$146</f>
        <v>0</v>
      </c>
      <c r="T145" s="208">
        <f xml:space="preserve"> 'Anx 3- 6th cp forecast'!T$146</f>
        <v>0</v>
      </c>
      <c r="U145" s="208">
        <f xml:space="preserve"> 'Anx 3- 6th cp forecast'!U$146</f>
        <v>0</v>
      </c>
      <c r="V145" s="296">
        <f>ROUND('Anx 3- 6th cp forecast'!V146,0)</f>
        <v>0</v>
      </c>
      <c r="W145" s="208">
        <f xml:space="preserve"> 'Anx 3- 6th cp forecast'!W$146</f>
        <v>0</v>
      </c>
      <c r="X145" s="208">
        <f xml:space="preserve"> 'Anx 3- 6th cp forecast'!X$146</f>
        <v>0</v>
      </c>
      <c r="Y145" s="217">
        <f xml:space="preserve"> 'Anx 3- 6th cp forecast'!Y$146</f>
        <v>0</v>
      </c>
      <c r="Z145" s="188"/>
      <c r="AA145" s="188"/>
      <c r="AB145" s="188"/>
      <c r="AC145" s="188"/>
    </row>
    <row r="146" spans="1:29" customFormat="1">
      <c r="A146" s="196" t="s">
        <v>156</v>
      </c>
      <c r="B146" s="297">
        <f>B$153*$Z146</f>
        <v>0</v>
      </c>
      <c r="C146" s="205">
        <f>C$153*$AA146</f>
        <v>0</v>
      </c>
      <c r="D146" s="205">
        <f>D$153*$AB146</f>
        <v>0</v>
      </c>
      <c r="E146" s="205">
        <f>IFERROR(E$153*$AC146,0)</f>
        <v>0</v>
      </c>
      <c r="F146" s="297">
        <f>ROUND('Anx 3- 6th cp forecast'!F147,0)</f>
        <v>0</v>
      </c>
      <c r="G146" s="205">
        <f xml:space="preserve"> 'Anx 3- 6th cp forecast'!G$147</f>
        <v>0</v>
      </c>
      <c r="H146" s="205">
        <f xml:space="preserve"> 'Anx 3- 6th cp forecast'!H$147</f>
        <v>0</v>
      </c>
      <c r="I146" s="205">
        <f xml:space="preserve"> 'Anx 3- 6th cp forecast'!I$147</f>
        <v>0</v>
      </c>
      <c r="J146" s="297">
        <f>ROUND('Anx 3- 6th cp forecast'!J147,0)</f>
        <v>0</v>
      </c>
      <c r="K146" s="205">
        <f xml:space="preserve"> 'Anx 3- 6th cp forecast'!K$147</f>
        <v>0</v>
      </c>
      <c r="L146" s="205">
        <f xml:space="preserve"> 'Anx 3- 6th cp forecast'!L$147</f>
        <v>0</v>
      </c>
      <c r="M146" s="205">
        <f xml:space="preserve"> 'Anx 3- 6th cp forecast'!M$147</f>
        <v>0</v>
      </c>
      <c r="N146" s="297">
        <f>ROUND('Anx 3- 6th cp forecast'!N147,0)</f>
        <v>0</v>
      </c>
      <c r="O146" s="205">
        <f xml:space="preserve"> 'Anx 3- 6th cp forecast'!O$147</f>
        <v>0</v>
      </c>
      <c r="P146" s="205">
        <f xml:space="preserve"> 'Anx 3- 6th cp forecast'!P$147</f>
        <v>0</v>
      </c>
      <c r="Q146" s="205">
        <f xml:space="preserve"> 'Anx 3- 6th cp forecast'!Q$147</f>
        <v>0</v>
      </c>
      <c r="R146" s="297">
        <f>ROUND('Anx 3- 6th cp forecast'!R147,0)</f>
        <v>0</v>
      </c>
      <c r="S146" s="205">
        <f xml:space="preserve"> 'Anx 3- 6th cp forecast'!S$147</f>
        <v>0</v>
      </c>
      <c r="T146" s="205">
        <f xml:space="preserve"> 'Anx 3- 6th cp forecast'!T$147</f>
        <v>0</v>
      </c>
      <c r="U146" s="205">
        <f xml:space="preserve"> 'Anx 3- 6th cp forecast'!U$147</f>
        <v>0</v>
      </c>
      <c r="V146" s="297">
        <f>ROUND('Anx 3- 6th cp forecast'!V147,0)</f>
        <v>0</v>
      </c>
      <c r="W146" s="205">
        <f xml:space="preserve"> 'Anx 3- 6th cp forecast'!W$147</f>
        <v>0</v>
      </c>
      <c r="X146" s="205">
        <f xml:space="preserve"> 'Anx 3- 6th cp forecast'!X$147</f>
        <v>0</v>
      </c>
      <c r="Y146" s="195">
        <f xml:space="preserve"> 'Anx 3- 6th cp forecast'!Y$147</f>
        <v>0</v>
      </c>
      <c r="Z146" s="135">
        <v>0</v>
      </c>
      <c r="AA146" s="135">
        <v>0</v>
      </c>
      <c r="AB146" s="135">
        <v>0</v>
      </c>
      <c r="AC146" s="135">
        <v>0</v>
      </c>
    </row>
    <row r="147" spans="1:29" customFormat="1">
      <c r="A147" s="196" t="s">
        <v>157</v>
      </c>
      <c r="B147" s="297">
        <f t="shared" ref="B147:B149" si="60">B$153*$Z147</f>
        <v>0</v>
      </c>
      <c r="C147" s="205">
        <f t="shared" ref="C147:C149" si="61">C$153*$AA147</f>
        <v>0</v>
      </c>
      <c r="D147" s="205">
        <f t="shared" ref="D147:D149" si="62">D$153*$AB147</f>
        <v>0</v>
      </c>
      <c r="E147" s="205">
        <f t="shared" ref="E147:E149" si="63">IFERROR(E$153*$AC147,0)</f>
        <v>0</v>
      </c>
      <c r="F147" s="297">
        <f>ROUND('Anx 3- 6th cp forecast'!F148,0)</f>
        <v>0</v>
      </c>
      <c r="G147" s="205">
        <f xml:space="preserve"> 'Anx 3- 6th cp forecast'!G$148</f>
        <v>0</v>
      </c>
      <c r="H147" s="205">
        <f xml:space="preserve"> 'Anx 3- 6th cp forecast'!H$148</f>
        <v>0</v>
      </c>
      <c r="I147" s="205">
        <f xml:space="preserve"> 'Anx 3- 6th cp forecast'!I$148</f>
        <v>0</v>
      </c>
      <c r="J147" s="297">
        <f>ROUND('Anx 3- 6th cp forecast'!J148,0)</f>
        <v>0</v>
      </c>
      <c r="K147" s="205">
        <f xml:space="preserve"> 'Anx 3- 6th cp forecast'!K$148</f>
        <v>0</v>
      </c>
      <c r="L147" s="205">
        <f xml:space="preserve"> 'Anx 3- 6th cp forecast'!L$148</f>
        <v>0</v>
      </c>
      <c r="M147" s="205">
        <f xml:space="preserve"> 'Anx 3- 6th cp forecast'!M$148</f>
        <v>0</v>
      </c>
      <c r="N147" s="297">
        <f>ROUND('Anx 3- 6th cp forecast'!N148,0)</f>
        <v>0</v>
      </c>
      <c r="O147" s="205">
        <f xml:space="preserve"> 'Anx 3- 6th cp forecast'!O$148</f>
        <v>0</v>
      </c>
      <c r="P147" s="205">
        <f xml:space="preserve"> 'Anx 3- 6th cp forecast'!P$148</f>
        <v>0</v>
      </c>
      <c r="Q147" s="205">
        <f xml:space="preserve"> 'Anx 3- 6th cp forecast'!Q$148</f>
        <v>0</v>
      </c>
      <c r="R147" s="297">
        <f>ROUND('Anx 3- 6th cp forecast'!R148,0)</f>
        <v>0</v>
      </c>
      <c r="S147" s="205">
        <f xml:space="preserve"> 'Anx 3- 6th cp forecast'!S$148</f>
        <v>0</v>
      </c>
      <c r="T147" s="205">
        <f xml:space="preserve"> 'Anx 3- 6th cp forecast'!T$148</f>
        <v>0</v>
      </c>
      <c r="U147" s="205">
        <f xml:space="preserve"> 'Anx 3- 6th cp forecast'!U$148</f>
        <v>0</v>
      </c>
      <c r="V147" s="297">
        <f>ROUND('Anx 3- 6th cp forecast'!V148,0)</f>
        <v>0</v>
      </c>
      <c r="W147" s="205">
        <f xml:space="preserve"> 'Anx 3- 6th cp forecast'!W$148</f>
        <v>0</v>
      </c>
      <c r="X147" s="205">
        <f xml:space="preserve"> 'Anx 3- 6th cp forecast'!X$148</f>
        <v>0</v>
      </c>
      <c r="Y147" s="195">
        <f xml:space="preserve"> 'Anx 3- 6th cp forecast'!Y$148</f>
        <v>0</v>
      </c>
      <c r="Z147" s="135">
        <v>0</v>
      </c>
      <c r="AA147" s="135">
        <v>0</v>
      </c>
      <c r="AB147" s="135">
        <v>0</v>
      </c>
      <c r="AC147" s="135">
        <v>0</v>
      </c>
    </row>
    <row r="148" spans="1:29" customFormat="1">
      <c r="A148" s="196" t="s">
        <v>158</v>
      </c>
      <c r="B148" s="297">
        <f t="shared" si="60"/>
        <v>0</v>
      </c>
      <c r="C148" s="205">
        <f t="shared" si="61"/>
        <v>0</v>
      </c>
      <c r="D148" s="205">
        <f t="shared" si="62"/>
        <v>0</v>
      </c>
      <c r="E148" s="205">
        <f t="shared" si="63"/>
        <v>0</v>
      </c>
      <c r="F148" s="297">
        <f>ROUND('Anx 3- 6th cp forecast'!F149,0)</f>
        <v>0</v>
      </c>
      <c r="G148" s="205">
        <f xml:space="preserve"> 'Anx 3- 6th cp forecast'!G$149</f>
        <v>0</v>
      </c>
      <c r="H148" s="205">
        <f xml:space="preserve"> 'Anx 3- 6th cp forecast'!H$149</f>
        <v>0</v>
      </c>
      <c r="I148" s="205">
        <f xml:space="preserve"> 'Anx 3- 6th cp forecast'!I$149</f>
        <v>0</v>
      </c>
      <c r="J148" s="297">
        <f>ROUND('Anx 3- 6th cp forecast'!J149,0)</f>
        <v>0</v>
      </c>
      <c r="K148" s="205">
        <f xml:space="preserve"> 'Anx 3- 6th cp forecast'!K$149</f>
        <v>0</v>
      </c>
      <c r="L148" s="205">
        <f xml:space="preserve"> 'Anx 3- 6th cp forecast'!L$149</f>
        <v>0</v>
      </c>
      <c r="M148" s="205">
        <f xml:space="preserve"> 'Anx 3- 6th cp forecast'!M$149</f>
        <v>0</v>
      </c>
      <c r="N148" s="297">
        <f>ROUND('Anx 3- 6th cp forecast'!N149,0)</f>
        <v>0</v>
      </c>
      <c r="O148" s="205">
        <f xml:space="preserve"> 'Anx 3- 6th cp forecast'!O$149</f>
        <v>0</v>
      </c>
      <c r="P148" s="205">
        <f xml:space="preserve"> 'Anx 3- 6th cp forecast'!P$149</f>
        <v>0</v>
      </c>
      <c r="Q148" s="205">
        <f xml:space="preserve"> 'Anx 3- 6th cp forecast'!Q$149</f>
        <v>0</v>
      </c>
      <c r="R148" s="297">
        <f>ROUND('Anx 3- 6th cp forecast'!R149,0)</f>
        <v>0</v>
      </c>
      <c r="S148" s="205">
        <f xml:space="preserve"> 'Anx 3- 6th cp forecast'!S$149</f>
        <v>0</v>
      </c>
      <c r="T148" s="205">
        <f xml:space="preserve"> 'Anx 3- 6th cp forecast'!T$149</f>
        <v>0</v>
      </c>
      <c r="U148" s="205">
        <f xml:space="preserve"> 'Anx 3- 6th cp forecast'!U$149</f>
        <v>0</v>
      </c>
      <c r="V148" s="297">
        <f>ROUND('Anx 3- 6th cp forecast'!V149,0)</f>
        <v>0</v>
      </c>
      <c r="W148" s="205">
        <f xml:space="preserve"> 'Anx 3- 6th cp forecast'!W$149</f>
        <v>0</v>
      </c>
      <c r="X148" s="205">
        <f xml:space="preserve"> 'Anx 3- 6th cp forecast'!X$149</f>
        <v>0</v>
      </c>
      <c r="Y148" s="195">
        <f xml:space="preserve"> 'Anx 3- 6th cp forecast'!Y$149</f>
        <v>0</v>
      </c>
      <c r="Z148" s="135">
        <v>0</v>
      </c>
      <c r="AA148" s="135">
        <v>0</v>
      </c>
      <c r="AB148" s="135">
        <v>0</v>
      </c>
      <c r="AC148" s="135">
        <v>0</v>
      </c>
    </row>
    <row r="149" spans="1:29" customFormat="1">
      <c r="A149" s="196" t="s">
        <v>159</v>
      </c>
      <c r="B149" s="297">
        <f t="shared" si="60"/>
        <v>0</v>
      </c>
      <c r="C149" s="205">
        <f t="shared" si="61"/>
        <v>0</v>
      </c>
      <c r="D149" s="205">
        <f t="shared" si="62"/>
        <v>0</v>
      </c>
      <c r="E149" s="205">
        <f t="shared" si="63"/>
        <v>0</v>
      </c>
      <c r="F149" s="297">
        <f>ROUND('Anx 3- 6th cp forecast'!F150,0)</f>
        <v>0</v>
      </c>
      <c r="G149" s="205">
        <f xml:space="preserve"> 'Anx 3- 6th cp forecast'!G$150</f>
        <v>0</v>
      </c>
      <c r="H149" s="205">
        <f xml:space="preserve"> 'Anx 3- 6th cp forecast'!H$150</f>
        <v>0</v>
      </c>
      <c r="I149" s="205">
        <f xml:space="preserve"> 'Anx 3- 6th cp forecast'!I$150</f>
        <v>0</v>
      </c>
      <c r="J149" s="297">
        <f>ROUND('Anx 3- 6th cp forecast'!J150,0)</f>
        <v>0</v>
      </c>
      <c r="K149" s="205">
        <f xml:space="preserve"> 'Anx 3- 6th cp forecast'!K$150</f>
        <v>0</v>
      </c>
      <c r="L149" s="205">
        <f xml:space="preserve"> 'Anx 3- 6th cp forecast'!L$150</f>
        <v>0</v>
      </c>
      <c r="M149" s="205">
        <f xml:space="preserve"> 'Anx 3- 6th cp forecast'!M$150</f>
        <v>0</v>
      </c>
      <c r="N149" s="297">
        <f>ROUND('Anx 3- 6th cp forecast'!N150,0)</f>
        <v>0</v>
      </c>
      <c r="O149" s="205">
        <f xml:space="preserve"> 'Anx 3- 6th cp forecast'!O$150</f>
        <v>0</v>
      </c>
      <c r="P149" s="205">
        <f xml:space="preserve"> 'Anx 3- 6th cp forecast'!P$150</f>
        <v>0</v>
      </c>
      <c r="Q149" s="205">
        <f xml:space="preserve"> 'Anx 3- 6th cp forecast'!Q$150</f>
        <v>0</v>
      </c>
      <c r="R149" s="297">
        <f>ROUND('Anx 3- 6th cp forecast'!R150,0)</f>
        <v>0</v>
      </c>
      <c r="S149" s="205">
        <f xml:space="preserve"> 'Anx 3- 6th cp forecast'!S$150</f>
        <v>0</v>
      </c>
      <c r="T149" s="205">
        <f xml:space="preserve"> 'Anx 3- 6th cp forecast'!T$150</f>
        <v>0</v>
      </c>
      <c r="U149" s="205">
        <f xml:space="preserve"> 'Anx 3- 6th cp forecast'!U$150</f>
        <v>0</v>
      </c>
      <c r="V149" s="297">
        <f>ROUND('Anx 3- 6th cp forecast'!V150,0)</f>
        <v>0</v>
      </c>
      <c r="W149" s="205">
        <f xml:space="preserve"> 'Anx 3- 6th cp forecast'!W$150</f>
        <v>0</v>
      </c>
      <c r="X149" s="205">
        <f xml:space="preserve"> 'Anx 3- 6th cp forecast'!X$150</f>
        <v>0</v>
      </c>
      <c r="Y149" s="195">
        <f xml:space="preserve"> 'Anx 3- 6th cp forecast'!Y$150</f>
        <v>0</v>
      </c>
      <c r="Z149" s="135">
        <v>0</v>
      </c>
      <c r="AA149" s="135">
        <v>0</v>
      </c>
      <c r="AB149" s="135">
        <v>0</v>
      </c>
      <c r="AC149" s="135">
        <v>0</v>
      </c>
    </row>
    <row r="150" spans="1:29" s="132" customFormat="1" ht="13">
      <c r="A150" s="259" t="s">
        <v>55</v>
      </c>
      <c r="B150" s="333"/>
      <c r="C150" s="269"/>
      <c r="D150" s="269"/>
      <c r="E150" s="271"/>
      <c r="F150" s="296">
        <f>ROUND('Anx 3- 6th cp forecast'!F151,0)</f>
        <v>29</v>
      </c>
      <c r="G150" s="208">
        <f xml:space="preserve"> 'Anx 3- 6th cp forecast'!G$151</f>
        <v>3842.695317626185</v>
      </c>
      <c r="H150" s="208">
        <f xml:space="preserve"> 'Anx 3- 6th cp forecast'!H$151</f>
        <v>2405.125</v>
      </c>
      <c r="I150" s="208">
        <f xml:space="preserve"> 'Anx 3- 6th cp forecast'!I$151</f>
        <v>0</v>
      </c>
      <c r="J150" s="296">
        <f>ROUND('Anx 3- 6th cp forecast'!J151,0)</f>
        <v>29</v>
      </c>
      <c r="K150" s="208">
        <f xml:space="preserve"> 'Anx 3- 6th cp forecast'!K$151</f>
        <v>4226.9648493888035</v>
      </c>
      <c r="L150" s="208">
        <f xml:space="preserve"> 'Anx 3- 6th cp forecast'!L$151</f>
        <v>2405.125</v>
      </c>
      <c r="M150" s="208">
        <f xml:space="preserve"> 'Anx 3- 6th cp forecast'!M$151</f>
        <v>0</v>
      </c>
      <c r="N150" s="296">
        <f>ROUND('Anx 3- 6th cp forecast'!N151,0)</f>
        <v>29</v>
      </c>
      <c r="O150" s="208">
        <f xml:space="preserve"> 'Anx 3- 6th cp forecast'!O$151</f>
        <v>4649.6613343276849</v>
      </c>
      <c r="P150" s="208">
        <f xml:space="preserve"> 'Anx 3- 6th cp forecast'!P$151</f>
        <v>2405.125</v>
      </c>
      <c r="Q150" s="208">
        <f xml:space="preserve"> 'Anx 3- 6th cp forecast'!Q$151</f>
        <v>0</v>
      </c>
      <c r="R150" s="296">
        <f>ROUND('Anx 3- 6th cp forecast'!R151,0)</f>
        <v>29</v>
      </c>
      <c r="S150" s="208">
        <f xml:space="preserve"> 'Anx 3- 6th cp forecast'!S$151</f>
        <v>5114.6274677604533</v>
      </c>
      <c r="T150" s="208">
        <f xml:space="preserve"> 'Anx 3- 6th cp forecast'!T$151</f>
        <v>2405.125</v>
      </c>
      <c r="U150" s="208">
        <f xml:space="preserve"> 'Anx 3- 6th cp forecast'!U$151</f>
        <v>0</v>
      </c>
      <c r="V150" s="296">
        <f>ROUND('Anx 3- 6th cp forecast'!V151,0)</f>
        <v>29</v>
      </c>
      <c r="W150" s="208">
        <f xml:space="preserve"> 'Anx 3- 6th cp forecast'!W$151</f>
        <v>5626.0902145364998</v>
      </c>
      <c r="X150" s="208">
        <f xml:space="preserve"> 'Anx 3- 6th cp forecast'!X$151</f>
        <v>2405.125</v>
      </c>
      <c r="Y150" s="217">
        <f xml:space="preserve"> 'Anx 3- 6th cp forecast'!Y$151</f>
        <v>0</v>
      </c>
      <c r="Z150" s="188"/>
      <c r="AA150" s="188"/>
      <c r="AB150" s="188"/>
      <c r="AC150" s="188"/>
    </row>
    <row r="151" spans="1:29" s="132" customFormat="1" ht="13">
      <c r="A151" s="259" t="s">
        <v>96</v>
      </c>
      <c r="B151" s="332"/>
      <c r="C151" s="268"/>
      <c r="D151" s="268"/>
      <c r="E151" s="271"/>
      <c r="F151" s="296">
        <f>ROUND('Anx 3- 6th cp forecast'!F152,0)</f>
        <v>1</v>
      </c>
      <c r="G151" s="208">
        <f xml:space="preserve"> 'Anx 3- 6th cp forecast'!G$152</f>
        <v>30.752666177111212</v>
      </c>
      <c r="H151" s="208">
        <f xml:space="preserve"> 'Anx 3- 6th cp forecast'!H$152</f>
        <v>5.3079999999999998</v>
      </c>
      <c r="I151" s="208">
        <f xml:space="preserve"> 'Anx 3- 6th cp forecast'!I$152</f>
        <v>0</v>
      </c>
      <c r="J151" s="296">
        <f>ROUND('Anx 3- 6th cp forecast'!J152,0)</f>
        <v>1</v>
      </c>
      <c r="K151" s="208">
        <f xml:space="preserve"> 'Anx 3- 6th cp forecast'!K$152</f>
        <v>31.367719500653443</v>
      </c>
      <c r="L151" s="208">
        <f xml:space="preserve"> 'Anx 3- 6th cp forecast'!L$152</f>
        <v>5.3079999999999998</v>
      </c>
      <c r="M151" s="208">
        <f xml:space="preserve"> 'Anx 3- 6th cp forecast'!M$152</f>
        <v>0</v>
      </c>
      <c r="N151" s="296">
        <f>ROUND('Anx 3- 6th cp forecast'!N152,0)</f>
        <v>1</v>
      </c>
      <c r="O151" s="208">
        <f xml:space="preserve"> 'Anx 3- 6th cp forecast'!O$152</f>
        <v>31.995073890666511</v>
      </c>
      <c r="P151" s="208">
        <f xml:space="preserve"> 'Anx 3- 6th cp forecast'!P$152</f>
        <v>5.3079999999999998</v>
      </c>
      <c r="Q151" s="208">
        <f xml:space="preserve"> 'Anx 3- 6th cp forecast'!Q$152</f>
        <v>0</v>
      </c>
      <c r="R151" s="296">
        <f>ROUND('Anx 3- 6th cp forecast'!R152,0)</f>
        <v>1</v>
      </c>
      <c r="S151" s="208">
        <f xml:space="preserve"> 'Anx 3- 6th cp forecast'!S$152</f>
        <v>32.634975368479843</v>
      </c>
      <c r="T151" s="208">
        <f xml:space="preserve"> 'Anx 3- 6th cp forecast'!T$152</f>
        <v>5.3079999999999998</v>
      </c>
      <c r="U151" s="208">
        <f xml:space="preserve"> 'Anx 3- 6th cp forecast'!U$152</f>
        <v>0</v>
      </c>
      <c r="V151" s="296">
        <f>ROUND('Anx 3- 6th cp forecast'!V152,0)</f>
        <v>1</v>
      </c>
      <c r="W151" s="208">
        <f xml:space="preserve"> 'Anx 3- 6th cp forecast'!W$152</f>
        <v>33.28767487584944</v>
      </c>
      <c r="X151" s="208">
        <f xml:space="preserve"> 'Anx 3- 6th cp forecast'!X$152</f>
        <v>5.3079999999999998</v>
      </c>
      <c r="Y151" s="217">
        <f xml:space="preserve"> 'Anx 3- 6th cp forecast'!Y$152</f>
        <v>0</v>
      </c>
      <c r="Z151" s="188"/>
      <c r="AA151" s="188"/>
      <c r="AB151" s="188"/>
      <c r="AC151" s="188"/>
    </row>
    <row r="152" spans="1:29" s="132" customFormat="1" ht="13">
      <c r="A152" s="259" t="s">
        <v>57</v>
      </c>
      <c r="B152" s="332"/>
      <c r="C152" s="271"/>
      <c r="D152" s="271"/>
      <c r="E152" s="271"/>
      <c r="F152" s="296">
        <f>ROUND('Anx 3- 6th cp forecast'!F153,0)</f>
        <v>13</v>
      </c>
      <c r="G152" s="208">
        <f xml:space="preserve"> 'Anx 3- 6th cp forecast'!G$153</f>
        <v>732.00177983767003</v>
      </c>
      <c r="H152" s="208">
        <f xml:space="preserve"> 'Anx 3- 6th cp forecast'!H$153</f>
        <v>204.46780804740419</v>
      </c>
      <c r="I152" s="208">
        <f xml:space="preserve"> 'Anx 3- 6th cp forecast'!I$153</f>
        <v>0</v>
      </c>
      <c r="J152" s="296">
        <f>ROUND('Anx 3- 6th cp forecast'!J153,0)</f>
        <v>13</v>
      </c>
      <c r="K152" s="208">
        <f xml:space="preserve"> 'Anx 3- 6th cp forecast'!K$153</f>
        <v>765.37195925412072</v>
      </c>
      <c r="L152" s="208">
        <f xml:space="preserve"> 'Anx 3- 6th cp forecast'!L$153</f>
        <v>212.54286365346738</v>
      </c>
      <c r="M152" s="208">
        <f xml:space="preserve"> 'Anx 3- 6th cp forecast'!M$153</f>
        <v>0</v>
      </c>
      <c r="N152" s="296">
        <f>ROUND('Anx 3- 6th cp forecast'!N153,0)</f>
        <v>13</v>
      </c>
      <c r="O152" s="208">
        <f xml:space="preserve"> 'Anx 3- 6th cp forecast'!O$153</f>
        <v>800.4836627103947</v>
      </c>
      <c r="P152" s="208">
        <f xml:space="preserve"> 'Anx 3- 6th cp forecast'!P$153</f>
        <v>220.86405261813681</v>
      </c>
      <c r="Q152" s="208">
        <f xml:space="preserve"> 'Anx 3- 6th cp forecast'!Q$153</f>
        <v>0</v>
      </c>
      <c r="R152" s="296">
        <f>ROUND('Anx 3- 6th cp forecast'!R153,0)</f>
        <v>13</v>
      </c>
      <c r="S152" s="208">
        <f xml:space="preserve"> 'Anx 3- 6th cp forecast'!S$153</f>
        <v>837.46251105923818</v>
      </c>
      <c r="T152" s="208">
        <f xml:space="preserve"> 'Anx 3- 6th cp forecast'!T$153</f>
        <v>227.44624139627228</v>
      </c>
      <c r="U152" s="208">
        <f xml:space="preserve"> 'Anx 3- 6th cp forecast'!U$153</f>
        <v>0</v>
      </c>
      <c r="V152" s="296">
        <f>ROUND('Anx 3- 6th cp forecast'!V153,0)</f>
        <v>13</v>
      </c>
      <c r="W152" s="208">
        <f xml:space="preserve"> 'Anx 3- 6th cp forecast'!W$153</f>
        <v>876.41923976596786</v>
      </c>
      <c r="X152" s="208">
        <f xml:space="preserve"> 'Anx 3- 6th cp forecast'!X$153</f>
        <v>236.30519437660712</v>
      </c>
      <c r="Y152" s="217">
        <f xml:space="preserve"> 'Anx 3- 6th cp forecast'!Y$153</f>
        <v>0</v>
      </c>
      <c r="Z152" s="188"/>
      <c r="AA152" s="188"/>
      <c r="AB152" s="188"/>
      <c r="AC152" s="188"/>
    </row>
    <row r="153" spans="1:29" s="132" customFormat="1" ht="13">
      <c r="A153" s="259" t="s">
        <v>39</v>
      </c>
      <c r="B153" s="332"/>
      <c r="C153" s="271"/>
      <c r="D153" s="271"/>
      <c r="E153" s="271"/>
      <c r="F153" s="296">
        <f>ROUND('Anx 3- 6th cp forecast'!F154,0)</f>
        <v>1</v>
      </c>
      <c r="G153" s="208">
        <f xml:space="preserve"> 'Anx 3- 6th cp forecast'!G$154</f>
        <v>118.66935784322915</v>
      </c>
      <c r="H153" s="208">
        <f xml:space="preserve"> 'Anx 3- 6th cp forecast'!H$154</f>
        <v>5.3079999999999998</v>
      </c>
      <c r="I153" s="208">
        <f xml:space="preserve"> 'Anx 3- 6th cp forecast'!I$154</f>
        <v>0</v>
      </c>
      <c r="J153" s="296">
        <f>ROUND('Anx 3- 6th cp forecast'!J154,0)</f>
        <v>1</v>
      </c>
      <c r="K153" s="208">
        <f xml:space="preserve"> 'Anx 3- 6th cp forecast'!K$154</f>
        <v>121.04274500009375</v>
      </c>
      <c r="L153" s="208">
        <f xml:space="preserve"> 'Anx 3- 6th cp forecast'!L$154</f>
        <v>5.3079999999999998</v>
      </c>
      <c r="M153" s="208">
        <f xml:space="preserve"> 'Anx 3- 6th cp forecast'!M$154</f>
        <v>0</v>
      </c>
      <c r="N153" s="296">
        <f>ROUND('Anx 3- 6th cp forecast'!N154,0)</f>
        <v>1</v>
      </c>
      <c r="O153" s="208">
        <f xml:space="preserve"> 'Anx 3- 6th cp forecast'!O$154</f>
        <v>123.4635999000956</v>
      </c>
      <c r="P153" s="208">
        <f xml:space="preserve"> 'Anx 3- 6th cp forecast'!P$154</f>
        <v>5.3079999999999998</v>
      </c>
      <c r="Q153" s="208">
        <f xml:space="preserve"> 'Anx 3- 6th cp forecast'!Q$154</f>
        <v>0</v>
      </c>
      <c r="R153" s="296">
        <f>ROUND('Anx 3- 6th cp forecast'!R154,0)</f>
        <v>1</v>
      </c>
      <c r="S153" s="208">
        <f xml:space="preserve"> 'Anx 3- 6th cp forecast'!S$154</f>
        <v>125.93287189809752</v>
      </c>
      <c r="T153" s="208">
        <f xml:space="preserve"> 'Anx 3- 6th cp forecast'!T$154</f>
        <v>5.3079999999999998</v>
      </c>
      <c r="U153" s="208">
        <f xml:space="preserve"> 'Anx 3- 6th cp forecast'!U$154</f>
        <v>0</v>
      </c>
      <c r="V153" s="296">
        <f>ROUND('Anx 3- 6th cp forecast'!V154,0)</f>
        <v>1</v>
      </c>
      <c r="W153" s="208">
        <f xml:space="preserve"> 'Anx 3- 6th cp forecast'!W$154</f>
        <v>128.45152933605948</v>
      </c>
      <c r="X153" s="208">
        <f xml:space="preserve"> 'Anx 3- 6th cp forecast'!X$154</f>
        <v>5.3079999999999998</v>
      </c>
      <c r="Y153" s="217">
        <f xml:space="preserve"> 'Anx 3- 6th cp forecast'!Y$154</f>
        <v>0</v>
      </c>
      <c r="Z153" s="188"/>
      <c r="AA153" s="188"/>
      <c r="AB153" s="188"/>
      <c r="AC153" s="188"/>
    </row>
    <row r="154" spans="1:29" s="132" customFormat="1" ht="13">
      <c r="A154" s="259" t="s">
        <v>49</v>
      </c>
      <c r="B154" s="336"/>
      <c r="C154" s="272"/>
      <c r="D154" s="272"/>
      <c r="E154" s="272"/>
      <c r="F154" s="296">
        <f>ROUND('Anx 3- 6th cp forecast'!F155,0)</f>
        <v>9</v>
      </c>
      <c r="G154" s="208">
        <f xml:space="preserve"> 'Anx 3- 6th cp forecast'!G$155</f>
        <v>0.97635999999999967</v>
      </c>
      <c r="H154" s="208">
        <f xml:space="preserve"> 'Anx 3- 6th cp forecast'!H$155</f>
        <v>155.62486613297261</v>
      </c>
      <c r="I154" s="208">
        <f xml:space="preserve"> 'Anx 3- 6th cp forecast'!I$155</f>
        <v>0</v>
      </c>
      <c r="J154" s="296">
        <f>ROUND('Anx 3- 6th cp forecast'!J155,0)</f>
        <v>9</v>
      </c>
      <c r="K154" s="208">
        <f xml:space="preserve"> 'Anx 3- 6th cp forecast'!K$155</f>
        <v>0.97635999999999967</v>
      </c>
      <c r="L154" s="208">
        <f xml:space="preserve"> 'Anx 3- 6th cp forecast'!L$155</f>
        <v>159.46780804740419</v>
      </c>
      <c r="M154" s="208">
        <f xml:space="preserve"> 'Anx 3- 6th cp forecast'!M$155</f>
        <v>0</v>
      </c>
      <c r="N154" s="296">
        <f>ROUND('Anx 3- 6th cp forecast'!N155,0)</f>
        <v>9</v>
      </c>
      <c r="O154" s="208">
        <f xml:space="preserve"> 'Anx 3- 6th cp forecast'!O$155</f>
        <v>0.97635999999999967</v>
      </c>
      <c r="P154" s="208">
        <f xml:space="preserve"> 'Anx 3- 6th cp forecast'!P$155</f>
        <v>163.54286365346738</v>
      </c>
      <c r="Q154" s="208">
        <f xml:space="preserve"> 'Anx 3- 6th cp forecast'!Q$155</f>
        <v>0</v>
      </c>
      <c r="R154" s="296">
        <f>ROUND('Anx 3- 6th cp forecast'!R155,0)</f>
        <v>9</v>
      </c>
      <c r="S154" s="208">
        <f xml:space="preserve"> 'Anx 3- 6th cp forecast'!S$155</f>
        <v>0.97635999999999967</v>
      </c>
      <c r="T154" s="208">
        <f xml:space="preserve"> 'Anx 3- 6th cp forecast'!T$155</f>
        <v>167.86405261813681</v>
      </c>
      <c r="U154" s="208">
        <f xml:space="preserve"> 'Anx 3- 6th cp forecast'!U$155</f>
        <v>0</v>
      </c>
      <c r="V154" s="296">
        <f>ROUND('Anx 3- 6th cp forecast'!V155,0)</f>
        <v>9</v>
      </c>
      <c r="W154" s="208">
        <f xml:space="preserve"> 'Anx 3- 6th cp forecast'!W$155</f>
        <v>0.97635999999999967</v>
      </c>
      <c r="X154" s="208">
        <f xml:space="preserve"> 'Anx 3- 6th cp forecast'!X$155</f>
        <v>172.44624139627228</v>
      </c>
      <c r="Y154" s="217">
        <f xml:space="preserve"> 'Anx 3- 6th cp forecast'!Y$155</f>
        <v>0</v>
      </c>
      <c r="Z154" s="188"/>
      <c r="AA154" s="188"/>
      <c r="AB154" s="188"/>
      <c r="AC154" s="188"/>
    </row>
    <row r="155" spans="1:29" ht="13" thickBot="1">
      <c r="A155" s="260" t="s">
        <v>19</v>
      </c>
      <c r="B155" s="303"/>
      <c r="C155" s="209"/>
      <c r="D155" s="209"/>
      <c r="E155" s="209"/>
      <c r="F155" s="303">
        <f>F5+F68+F100+F130</f>
        <v>7935309</v>
      </c>
      <c r="G155" s="209">
        <f xml:space="preserve"> 'Anx 3- 6th cp forecast'!G$156</f>
        <v>28933.790749582848</v>
      </c>
      <c r="H155" s="209">
        <f xml:space="preserve"> 'Anx 3- 6th cp forecast'!H$156</f>
        <v>13964.915293078338</v>
      </c>
      <c r="I155" s="209">
        <f xml:space="preserve"> 'Anx 3- 6th cp forecast'!I$156</f>
        <v>9500679.8626530934</v>
      </c>
      <c r="J155" s="303">
        <f>J5+J68+J100+J130</f>
        <v>8165618</v>
      </c>
      <c r="K155" s="209">
        <f xml:space="preserve"> 'Anx 3- 6th cp forecast'!K$156</f>
        <v>30619.716856242936</v>
      </c>
      <c r="L155" s="209">
        <f xml:space="preserve"> 'Anx 3- 6th cp forecast'!L$156</f>
        <v>14651.860473806992</v>
      </c>
      <c r="M155" s="209">
        <f xml:space="preserve"> 'Anx 3- 6th cp forecast'!M$156</f>
        <v>10010419.124655891</v>
      </c>
      <c r="N155" s="303">
        <f>N5+N68+N100+N130</f>
        <v>8406145</v>
      </c>
      <c r="O155" s="209">
        <f xml:space="preserve"> 'Anx 3- 6th cp forecast'!O$156</f>
        <v>32433.585436706089</v>
      </c>
      <c r="P155" s="209">
        <f xml:space="preserve"> 'Anx 3- 6th cp forecast'!P$156</f>
        <v>15413.934305052589</v>
      </c>
      <c r="Q155" s="209">
        <f xml:space="preserve"> 'Anx 3- 6th cp forecast'!Q$156</f>
        <v>10548535.826244015</v>
      </c>
      <c r="R155" s="303">
        <f>R5+R68+R100+R130</f>
        <v>8657482</v>
      </c>
      <c r="S155" s="209">
        <f xml:space="preserve"> 'Anx 3- 6th cp forecast'!S$156</f>
        <v>34388.035341332274</v>
      </c>
      <c r="T155" s="209">
        <f xml:space="preserve"> 'Anx 3- 6th cp forecast'!T$156</f>
        <v>16258.924907040444</v>
      </c>
      <c r="U155" s="209">
        <f xml:space="preserve"> 'Anx 3- 6th cp forecast'!U$156</f>
        <v>11116609.753667902</v>
      </c>
      <c r="V155" s="303">
        <f>V5+V68+V100+V130</f>
        <v>8920263</v>
      </c>
      <c r="W155" s="209">
        <f xml:space="preserve"> 'Anx 3- 6th cp forecast'!W$156</f>
        <v>36497.220159606601</v>
      </c>
      <c r="X155" s="222">
        <f xml:space="preserve"> 'Anx 3- 6th cp forecast'!X$156</f>
        <v>17202.090137094023</v>
      </c>
      <c r="Y155" s="204">
        <f xml:space="preserve"> 'Anx 3- 6th cp forecast'!Y$156</f>
        <v>11716308.640668444</v>
      </c>
    </row>
    <row r="157" spans="1:29" s="359" customFormat="1">
      <c r="B157" s="360"/>
      <c r="D157" s="361"/>
      <c r="F157" s="360"/>
      <c r="G157" s="361"/>
      <c r="H157" s="361"/>
      <c r="I157" s="361"/>
      <c r="J157" s="360"/>
      <c r="K157" s="361"/>
      <c r="L157" s="361"/>
      <c r="M157" s="361"/>
      <c r="N157" s="360"/>
      <c r="O157" s="361"/>
      <c r="P157" s="361"/>
      <c r="Q157" s="361"/>
      <c r="R157" s="360"/>
      <c r="S157" s="361"/>
      <c r="T157" s="361"/>
      <c r="U157" s="361"/>
      <c r="V157" s="360"/>
      <c r="W157" s="361"/>
      <c r="X157" s="361"/>
      <c r="Y157" s="361"/>
      <c r="Z157" s="357"/>
      <c r="AA157" s="357"/>
      <c r="AB157" s="357"/>
      <c r="AC157" s="357"/>
    </row>
    <row r="158" spans="1:29">
      <c r="F158" s="360"/>
      <c r="G158" s="360"/>
      <c r="H158" s="360"/>
      <c r="I158" s="360"/>
      <c r="J158" s="360"/>
      <c r="K158" s="360"/>
      <c r="L158" s="360"/>
      <c r="M158" s="360"/>
      <c r="N158" s="360"/>
      <c r="O158" s="360"/>
      <c r="P158" s="360"/>
      <c r="Q158" s="360"/>
      <c r="R158" s="360"/>
      <c r="S158" s="360"/>
      <c r="T158" s="360"/>
      <c r="U158" s="360"/>
      <c r="V158" s="360"/>
      <c r="W158" s="360"/>
      <c r="X158" s="360"/>
      <c r="Y158" s="360"/>
    </row>
  </sheetData>
  <mergeCells count="9">
    <mergeCell ref="B1:N1"/>
    <mergeCell ref="U1:W1"/>
    <mergeCell ref="A3:A4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N60"/>
  <sheetViews>
    <sheetView view="pageBreakPreview" zoomScale="85" zoomScaleNormal="10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5" sqref="A5"/>
    </sheetView>
  </sheetViews>
  <sheetFormatPr defaultRowHeight="12.5"/>
  <cols>
    <col min="1" max="1" width="38.1796875" bestFit="1" customWidth="1"/>
    <col min="2" max="10" width="9.54296875" bestFit="1" customWidth="1"/>
    <col min="11" max="12" width="9.54296875" customWidth="1"/>
    <col min="13" max="21" width="9.54296875" bestFit="1" customWidth="1"/>
    <col min="22" max="22" width="9.54296875" customWidth="1"/>
    <col min="23" max="23" width="9.54296875" bestFit="1" customWidth="1"/>
  </cols>
  <sheetData>
    <row r="1" spans="1:248" ht="13.5" customHeight="1" thickBot="1">
      <c r="A1" s="10" t="s">
        <v>106</v>
      </c>
      <c r="B1" s="403" t="s">
        <v>69</v>
      </c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5"/>
    </row>
    <row r="2" spans="1:248" ht="20.5" customHeight="1">
      <c r="A2" s="401" t="s">
        <v>0</v>
      </c>
      <c r="B2" s="398" t="s">
        <v>22</v>
      </c>
      <c r="C2" s="399"/>
      <c r="D2" s="399"/>
      <c r="E2" s="399"/>
      <c r="F2" s="399"/>
      <c r="G2" s="399"/>
      <c r="H2" s="399"/>
      <c r="I2" s="399"/>
      <c r="J2" s="399"/>
      <c r="K2" s="399"/>
      <c r="L2" s="400"/>
      <c r="M2" s="398" t="s">
        <v>23</v>
      </c>
      <c r="N2" s="399"/>
      <c r="O2" s="399"/>
      <c r="P2" s="399"/>
      <c r="Q2" s="399"/>
      <c r="R2" s="399"/>
      <c r="S2" s="399"/>
      <c r="T2" s="399"/>
      <c r="U2" s="399"/>
      <c r="V2" s="399"/>
      <c r="W2" s="400"/>
    </row>
    <row r="3" spans="1:248" ht="20.25" customHeight="1">
      <c r="A3" s="402"/>
      <c r="B3" s="31" t="s">
        <v>62</v>
      </c>
      <c r="C3" s="31" t="s">
        <v>63</v>
      </c>
      <c r="D3" s="31" t="s">
        <v>64</v>
      </c>
      <c r="E3" s="31" t="s">
        <v>65</v>
      </c>
      <c r="F3" s="31" t="s">
        <v>66</v>
      </c>
      <c r="G3" s="31" t="s">
        <v>67</v>
      </c>
      <c r="H3" s="31" t="s">
        <v>100</v>
      </c>
      <c r="I3" s="31" t="s">
        <v>101</v>
      </c>
      <c r="J3" s="31" t="s">
        <v>102</v>
      </c>
      <c r="K3" s="54" t="s">
        <v>103</v>
      </c>
      <c r="L3" s="54" t="s">
        <v>104</v>
      </c>
      <c r="M3" s="31" t="s">
        <v>62</v>
      </c>
      <c r="N3" s="31" t="s">
        <v>63</v>
      </c>
      <c r="O3" s="31" t="s">
        <v>64</v>
      </c>
      <c r="P3" s="31" t="s">
        <v>65</v>
      </c>
      <c r="Q3" s="31" t="s">
        <v>66</v>
      </c>
      <c r="R3" s="31" t="s">
        <v>67</v>
      </c>
      <c r="S3" s="31" t="s">
        <v>100</v>
      </c>
      <c r="T3" s="31" t="s">
        <v>101</v>
      </c>
      <c r="U3" s="31" t="s">
        <v>102</v>
      </c>
      <c r="V3" s="54" t="s">
        <v>103</v>
      </c>
      <c r="W3" s="54" t="s">
        <v>104</v>
      </c>
    </row>
    <row r="4" spans="1:248" ht="14.25" customHeight="1">
      <c r="A4" s="42" t="s">
        <v>41</v>
      </c>
      <c r="B4" s="37">
        <f>SUM(B5:B13)</f>
        <v>13822.461976604362</v>
      </c>
      <c r="C4" s="27">
        <f>SUM(C5:C13)</f>
        <v>14635.641998530997</v>
      </c>
      <c r="D4" s="27">
        <f t="shared" ref="D4:L4" si="0">SUM(D5:D13)</f>
        <v>15502.003702469156</v>
      </c>
      <c r="E4" s="27">
        <f t="shared" si="0"/>
        <v>16425.132676783753</v>
      </c>
      <c r="F4" s="27">
        <f t="shared" si="0"/>
        <v>17407.889136153823</v>
      </c>
      <c r="G4" s="27">
        <f t="shared" si="0"/>
        <v>18453.832741750422</v>
      </c>
      <c r="H4" s="27">
        <f t="shared" si="0"/>
        <v>19456.853841106444</v>
      </c>
      <c r="I4" s="27">
        <f t="shared" si="0"/>
        <v>20522.332658461142</v>
      </c>
      <c r="J4" s="27">
        <f t="shared" si="0"/>
        <v>21654.787300740252</v>
      </c>
      <c r="K4" s="93">
        <f t="shared" si="0"/>
        <v>22859.116686851648</v>
      </c>
      <c r="L4" s="28">
        <f t="shared" si="0"/>
        <v>24140.637528677962</v>
      </c>
      <c r="M4" s="37">
        <f>SUM(M5:M13)</f>
        <v>13611.910176075309</v>
      </c>
      <c r="N4" s="27">
        <f t="shared" ref="N4:W4" si="1">SUM(N5:N13)</f>
        <v>14192.093235665048</v>
      </c>
      <c r="O4" s="27">
        <f t="shared" si="1"/>
        <v>14800.968200980558</v>
      </c>
      <c r="P4" s="27">
        <f t="shared" si="1"/>
        <v>15439.887557192789</v>
      </c>
      <c r="Q4" s="27">
        <f t="shared" si="1"/>
        <v>16109.271332018241</v>
      </c>
      <c r="R4" s="27">
        <f t="shared" si="1"/>
        <v>16810.011321763432</v>
      </c>
      <c r="S4" s="27">
        <f t="shared" si="1"/>
        <v>17433.079504774152</v>
      </c>
      <c r="T4" s="27">
        <f t="shared" si="1"/>
        <v>18080.661910806619</v>
      </c>
      <c r="U4" s="27">
        <f t="shared" si="1"/>
        <v>18753.778516357062</v>
      </c>
      <c r="V4" s="93">
        <f t="shared" si="1"/>
        <v>19453.494941332108</v>
      </c>
      <c r="W4" s="28">
        <f t="shared" si="1"/>
        <v>20180.924701071843</v>
      </c>
    </row>
    <row r="5" spans="1:248">
      <c r="A5" s="43" t="s">
        <v>43</v>
      </c>
      <c r="B5" s="94">
        <f>[20]TSNPDCL!D5</f>
        <v>4297.1133237475688</v>
      </c>
      <c r="C5" s="95">
        <f>[20]TSNPDCL!E5</f>
        <v>4604.8778763685559</v>
      </c>
      <c r="D5" s="95">
        <f>[20]TSNPDCL!F5</f>
        <v>4935.3198567453128</v>
      </c>
      <c r="E5" s="95">
        <f>[20]TSNPDCL!G5</f>
        <v>5290.1837604052944</v>
      </c>
      <c r="F5" s="95">
        <f>[20]TSNPDCL!H5</f>
        <v>5671.3569440398314</v>
      </c>
      <c r="G5" s="95">
        <f>[20]TSNPDCL!I5</f>
        <v>6080.882331105935</v>
      </c>
      <c r="H5" s="95">
        <f>[20]TSNPDCL!J5</f>
        <v>6520.9723592746095</v>
      </c>
      <c r="I5" s="95">
        <f>[20]TSNPDCL!K5</f>
        <v>6994.0243026949274</v>
      </c>
      <c r="J5" s="95">
        <f>[20]TSNPDCL!L5</f>
        <v>7502.6371173838334</v>
      </c>
      <c r="K5" s="96">
        <f>[20]TSNPDCL!M5</f>
        <v>8049.6299752585628</v>
      </c>
      <c r="L5" s="97">
        <f>[20]TSNPDCL!N5</f>
        <v>8638.0626716369152</v>
      </c>
      <c r="M5" s="94">
        <f>[21]TSNPDCL!D5</f>
        <v>4140.703326328844</v>
      </c>
      <c r="N5" s="95">
        <f>[21]TSNPDCL!E5</f>
        <v>4275.6280931500887</v>
      </c>
      <c r="O5" s="95">
        <f>[21]TSNPDCL!F5</f>
        <v>4415.3746670514229</v>
      </c>
      <c r="P5" s="95">
        <f>[21]TSNPDCL!G5</f>
        <v>4560.1393863270005</v>
      </c>
      <c r="Q5" s="95">
        <f>[21]TSNPDCL!H5</f>
        <v>4710.128051967411</v>
      </c>
      <c r="R5" s="95">
        <f>[21]TSNPDCL!I5</f>
        <v>4865.5564705152792</v>
      </c>
      <c r="S5" s="95">
        <f>[21]TSNPDCL!J5</f>
        <v>5026.6510326460102</v>
      </c>
      <c r="T5" s="95">
        <f>[21]TSNPDCL!K5</f>
        <v>5193.649330035194</v>
      </c>
      <c r="U5" s="95">
        <f>[21]TSNPDCL!L5</f>
        <v>5366.8008132665327</v>
      </c>
      <c r="V5" s="96">
        <f>[21]TSNPDCL!M5</f>
        <v>5546.3674937411897</v>
      </c>
      <c r="W5" s="97">
        <f>[21]TSNPDCL!N5</f>
        <v>5732.6246927724169</v>
      </c>
    </row>
    <row r="6" spans="1:248">
      <c r="A6" s="44" t="s">
        <v>7</v>
      </c>
      <c r="B6" s="94">
        <f>[20]TSNPDCL!D6</f>
        <v>929.90914036141123</v>
      </c>
      <c r="C6" s="95">
        <f>[20]TSNPDCL!E6</f>
        <v>1005.071808199611</v>
      </c>
      <c r="D6" s="95">
        <f>[20]TSNPDCL!F6</f>
        <v>1086.8825585952522</v>
      </c>
      <c r="E6" s="95">
        <f>[20]TSNPDCL!G6</f>
        <v>1175.9838335334505</v>
      </c>
      <c r="F6" s="95">
        <f>[20]TSNPDCL!H6</f>
        <v>1273.0856856551325</v>
      </c>
      <c r="G6" s="95">
        <f>[20]TSNPDCL!I6</f>
        <v>1378.9734767323164</v>
      </c>
      <c r="H6" s="95">
        <f>[20]TSNPDCL!J6</f>
        <v>1494.5165150437979</v>
      </c>
      <c r="I6" s="95">
        <f>[20]TSNPDCL!K6</f>
        <v>1620.6777528063189</v>
      </c>
      <c r="J6" s="95">
        <f>[20]TSNPDCL!L6</f>
        <v>1758.5246811546244</v>
      </c>
      <c r="K6" s="96">
        <f>[20]TSNPDCL!M6</f>
        <v>1909.2415787798036</v>
      </c>
      <c r="L6" s="97">
        <f>[20]TSNPDCL!N6</f>
        <v>2074.1432915543337</v>
      </c>
      <c r="M6" s="94">
        <f>[21]TSNPDCL!D6</f>
        <v>895.73734283365911</v>
      </c>
      <c r="N6" s="95">
        <f>[21]TSNPDCL!E6</f>
        <v>932.25558056193927</v>
      </c>
      <c r="O6" s="95">
        <f>[21]TSNPDCL!F6</f>
        <v>970.44914737418003</v>
      </c>
      <c r="P6" s="95">
        <f>[21]TSNPDCL!G6</f>
        <v>1010.4042753644577</v>
      </c>
      <c r="Q6" s="95">
        <f>[21]TSNPDCL!H6</f>
        <v>1052.21214425792</v>
      </c>
      <c r="R6" s="95">
        <f>[21]TSNPDCL!I6</f>
        <v>1095.9691936031993</v>
      </c>
      <c r="S6" s="95">
        <f>[21]TSNPDCL!J6</f>
        <v>1141.777456221736</v>
      </c>
      <c r="T6" s="95">
        <f>[21]TSNPDCL!K6</f>
        <v>1189.7449144451718</v>
      </c>
      <c r="U6" s="95">
        <f>[21]TSNPDCL!L6</f>
        <v>1239.9858807866979</v>
      </c>
      <c r="V6" s="96">
        <f>[21]TSNPDCL!M6</f>
        <v>1292.621404815789</v>
      </c>
      <c r="W6" s="97">
        <f>[21]TSNPDCL!N6</f>
        <v>1347.7797081388185</v>
      </c>
    </row>
    <row r="7" spans="1:248">
      <c r="A7" s="43" t="s">
        <v>42</v>
      </c>
      <c r="B7" s="94">
        <f>[20]TSNPDCL!D7</f>
        <v>249.66406776071327</v>
      </c>
      <c r="C7" s="95">
        <f>[20]TSNPDCL!E7</f>
        <v>260.20700348731316</v>
      </c>
      <c r="D7" s="95">
        <f>[20]TSNPDCL!F7</f>
        <v>271.31358360633897</v>
      </c>
      <c r="E7" s="95">
        <f>[20]TSNPDCL!G7</f>
        <v>283.02320715133635</v>
      </c>
      <c r="F7" s="95">
        <f>[20]TSNPDCL!H7</f>
        <v>295.37869322226493</v>
      </c>
      <c r="G7" s="95">
        <f>[20]TSNPDCL!I7</f>
        <v>308.42661807964305</v>
      </c>
      <c r="H7" s="95">
        <f>[20]TSNPDCL!J7</f>
        <v>322.21768756793921</v>
      </c>
      <c r="I7" s="95">
        <f>[20]TSNPDCL!K7</f>
        <v>336.80714867489326</v>
      </c>
      <c r="J7" s="95">
        <f>[20]TSNPDCL!L7</f>
        <v>352.25524444881717</v>
      </c>
      <c r="K7" s="96">
        <f>[20]TSNPDCL!M7</f>
        <v>368.62771695688326</v>
      </c>
      <c r="L7" s="97">
        <f>[20]TSNPDCL!N7</f>
        <v>385.9963634789828</v>
      </c>
      <c r="M7" s="94">
        <f>[21]TSNPDCL!D7</f>
        <v>243.36979412922426</v>
      </c>
      <c r="N7" s="95">
        <f>[21]TSNPDCL!E7</f>
        <v>247.16141306859399</v>
      </c>
      <c r="O7" s="95">
        <f>[21]TSNPDCL!F7</f>
        <v>251.02489910570847</v>
      </c>
      <c r="P7" s="95">
        <f>[21]TSNPDCL!G7</f>
        <v>254.96184062365981</v>
      </c>
      <c r="Q7" s="95">
        <f>[21]TSNPDCL!H7</f>
        <v>258.97386539750323</v>
      </c>
      <c r="R7" s="95">
        <f>[21]TSNPDCL!I7</f>
        <v>263.06264165835239</v>
      </c>
      <c r="S7" s="95">
        <f>[21]TSNPDCL!J7</f>
        <v>267.22987918811066</v>
      </c>
      <c r="T7" s="95">
        <f>[21]TSNPDCL!K7</f>
        <v>271.47733044576444</v>
      </c>
      <c r="U7" s="95">
        <f>[21]TSNPDCL!L7</f>
        <v>275.80679172619205</v>
      </c>
      <c r="V7" s="96">
        <f>[21]TSNPDCL!M7</f>
        <v>280.22010435247148</v>
      </c>
      <c r="W7" s="97">
        <f>[21]TSNPDCL!N7</f>
        <v>284.71915590270237</v>
      </c>
    </row>
    <row r="8" spans="1:248">
      <c r="A8" s="44" t="s">
        <v>9</v>
      </c>
      <c r="B8" s="94">
        <f>[20]TSNPDCL!D8</f>
        <v>9.1429400869340256</v>
      </c>
      <c r="C8" s="95">
        <f>[20]TSNPDCL!E8</f>
        <v>9.7657100787509528</v>
      </c>
      <c r="D8" s="95">
        <f>[20]TSNPDCL!F8</f>
        <v>10.452037083008474</v>
      </c>
      <c r="E8" s="95">
        <f>[20]TSNPDCL!G8</f>
        <v>11.21008251952928</v>
      </c>
      <c r="F8" s="95">
        <f>[20]TSNPDCL!H8</f>
        <v>12.049187063334095</v>
      </c>
      <c r="G8" s="95">
        <f>[20]TSNPDCL!I8</f>
        <v>12.980051140884878</v>
      </c>
      <c r="H8" s="95">
        <f>[20]TSNPDCL!J8</f>
        <v>14.014943817103125</v>
      </c>
      <c r="I8" s="95">
        <f>[20]TSNPDCL!K8</f>
        <v>15.167944596634614</v>
      </c>
      <c r="J8" s="95">
        <f>[20]TSNPDCL!L8</f>
        <v>16.455223388007951</v>
      </c>
      <c r="K8" s="96">
        <f>[20]TSNPDCL!M8</f>
        <v>17.895364721120142</v>
      </c>
      <c r="L8" s="97">
        <f>[20]TSNPDCL!N8</f>
        <v>19.509743285659596</v>
      </c>
      <c r="M8" s="94">
        <f>[21]TSNPDCL!D8</f>
        <v>8.8998238844840696</v>
      </c>
      <c r="N8" s="95">
        <f>[21]TSNPDCL!E8</f>
        <v>9.242010165956426</v>
      </c>
      <c r="O8" s="95">
        <f>[21]TSNPDCL!F8</f>
        <v>9.6046699437759528</v>
      </c>
      <c r="P8" s="95">
        <f>[21]TSNPDCL!G8</f>
        <v>9.9894661008002501</v>
      </c>
      <c r="Q8" s="95">
        <f>[21]TSNPDCL!H8</f>
        <v>10.398215930796026</v>
      </c>
      <c r="R8" s="95">
        <f>[21]TSNPDCL!I8</f>
        <v>10.832906182435735</v>
      </c>
      <c r="S8" s="95">
        <f>[21]TSNPDCL!J8</f>
        <v>11.295709593648198</v>
      </c>
      <c r="T8" s="95">
        <f>[21]TSNPDCL!K8</f>
        <v>11.78900306484266</v>
      </c>
      <c r="U8" s="95">
        <f>[21]TSNPDCL!L8</f>
        <v>12.315387634358338</v>
      </c>
      <c r="V8" s="96">
        <f>[21]TSNPDCL!M8</f>
        <v>12.877710435806518</v>
      </c>
      <c r="W8" s="97">
        <f>[21]TSNPDCL!N8</f>
        <v>13.47908883491802</v>
      </c>
    </row>
    <row r="9" spans="1:248">
      <c r="A9" s="43" t="s">
        <v>44</v>
      </c>
      <c r="B9" s="94">
        <f>[20]TSNPDCL!D9</f>
        <v>7890.1919250000001</v>
      </c>
      <c r="C9" s="95">
        <f>[20]TSNPDCL!E9</f>
        <v>8284.701521250001</v>
      </c>
      <c r="D9" s="95">
        <f>[20]TSNPDCL!F9</f>
        <v>8698.9365973125005</v>
      </c>
      <c r="E9" s="95">
        <f>[20]TSNPDCL!G9</f>
        <v>9133.883427178127</v>
      </c>
      <c r="F9" s="95">
        <f>[20]TSNPDCL!H9</f>
        <v>9590.5775985370346</v>
      </c>
      <c r="G9" s="95">
        <f>[20]TSNPDCL!I9</f>
        <v>10070.106478463886</v>
      </c>
      <c r="H9" s="95">
        <f>[20]TSNPDCL!J9</f>
        <v>10472.910737602442</v>
      </c>
      <c r="I9" s="95">
        <f>[20]TSNPDCL!K9</f>
        <v>10891.827167106539</v>
      </c>
      <c r="J9" s="95">
        <f>[20]TSNPDCL!L9</f>
        <v>11327.500253790802</v>
      </c>
      <c r="K9" s="96">
        <f>[20]TSNPDCL!M9</f>
        <v>11780.600263942435</v>
      </c>
      <c r="L9" s="97">
        <f>[20]TSNPDCL!N9</f>
        <v>12251.824274500133</v>
      </c>
      <c r="M9" s="94">
        <f>[21]TSNPDCL!D9</f>
        <v>7890.1919250000001</v>
      </c>
      <c r="N9" s="95">
        <f>[21]TSNPDCL!E9</f>
        <v>8284.701521250001</v>
      </c>
      <c r="O9" s="95">
        <f>[21]TSNPDCL!F9</f>
        <v>8698.9365973125005</v>
      </c>
      <c r="P9" s="95">
        <f>[21]TSNPDCL!G9</f>
        <v>9133.883427178127</v>
      </c>
      <c r="Q9" s="95">
        <f>[21]TSNPDCL!H9</f>
        <v>9590.5775985370346</v>
      </c>
      <c r="R9" s="95">
        <f>[21]TSNPDCL!I9</f>
        <v>10070.106478463886</v>
      </c>
      <c r="S9" s="95">
        <f>[21]TSNPDCL!J9</f>
        <v>10472.910737602442</v>
      </c>
      <c r="T9" s="95">
        <f>[21]TSNPDCL!K9</f>
        <v>10891.827167106539</v>
      </c>
      <c r="U9" s="95">
        <f>[21]TSNPDCL!L9</f>
        <v>11327.500253790802</v>
      </c>
      <c r="V9" s="96">
        <f>[21]TSNPDCL!M9</f>
        <v>11780.600263942435</v>
      </c>
      <c r="W9" s="97">
        <f>[21]TSNPDCL!N9</f>
        <v>12251.824274500133</v>
      </c>
    </row>
    <row r="10" spans="1:248">
      <c r="A10" s="43" t="s">
        <v>45</v>
      </c>
      <c r="B10" s="94">
        <f>[20]TSNPDCL!D10</f>
        <v>377.91804983475015</v>
      </c>
      <c r="C10" s="95">
        <f>[20]TSNPDCL!E10</f>
        <v>395.33060135459073</v>
      </c>
      <c r="D10" s="95">
        <f>[20]TSNPDCL!F10</f>
        <v>413.7107548544779</v>
      </c>
      <c r="E10" s="95">
        <f>[20]TSNPDCL!G10</f>
        <v>433.12155200356818</v>
      </c>
      <c r="F10" s="95">
        <f>[20]TSNPDCL!H10</f>
        <v>453.63066979190387</v>
      </c>
      <c r="G10" s="95">
        <f>[20]TSNPDCL!I10</f>
        <v>475.31079096615719</v>
      </c>
      <c r="H10" s="95">
        <f>[20]TSNPDCL!J10</f>
        <v>498.24000569965273</v>
      </c>
      <c r="I10" s="95">
        <f>[20]TSNPDCL!K10</f>
        <v>522.50224721969391</v>
      </c>
      <c r="J10" s="95">
        <f>[20]TSNPDCL!L10</f>
        <v>548.18776435758946</v>
      </c>
      <c r="K10" s="96">
        <f>[20]TSNPDCL!M10</f>
        <v>575.39363425098941</v>
      </c>
      <c r="L10" s="97">
        <f>[20]TSNPDCL!N10</f>
        <v>604.22431871622018</v>
      </c>
      <c r="M10" s="94">
        <f>[21]TSNPDCL!D10</f>
        <v>367.20042382039895</v>
      </c>
      <c r="N10" s="95">
        <f>[21]TSNPDCL!E10</f>
        <v>373.12497197833119</v>
      </c>
      <c r="O10" s="95">
        <f>[21]TSNPDCL!F10</f>
        <v>379.19225706242054</v>
      </c>
      <c r="P10" s="95">
        <f>[21]TSNPDCL!G10</f>
        <v>385.40670044514326</v>
      </c>
      <c r="Q10" s="95">
        <f>[21]TSNPDCL!H10</f>
        <v>391.77289142908654</v>
      </c>
      <c r="R10" s="95">
        <f>[21]TSNPDCL!I10</f>
        <v>398.29559446426032</v>
      </c>
      <c r="S10" s="95">
        <f>[21]TSNPDCL!J10</f>
        <v>404.97975669588868</v>
      </c>
      <c r="T10" s="95">
        <f>[21]TSNPDCL!K10</f>
        <v>411.83051585829389</v>
      </c>
      <c r="U10" s="95">
        <f>[21]TSNPDCL!L10</f>
        <v>418.85320853123949</v>
      </c>
      <c r="V10" s="96">
        <f>[21]TSNPDCL!M10</f>
        <v>426.05337877588227</v>
      </c>
      <c r="W10" s="97">
        <f>[21]TSNPDCL!N10</f>
        <v>433.43678716830925</v>
      </c>
    </row>
    <row r="11" spans="1:248">
      <c r="A11" s="44" t="s">
        <v>10</v>
      </c>
      <c r="B11" s="94">
        <f>[20]TSNPDCL!D11</f>
        <v>58.937494633585054</v>
      </c>
      <c r="C11" s="95">
        <f>[20]TSNPDCL!E11</f>
        <v>63.029629169396557</v>
      </c>
      <c r="D11" s="95">
        <f>[20]TSNPDCL!F11</f>
        <v>67.422026753183161</v>
      </c>
      <c r="E11" s="95">
        <f>[20]TSNPDCL!G11</f>
        <v>72.137680964934106</v>
      </c>
      <c r="F11" s="95">
        <f>[20]TSNPDCL!H11</f>
        <v>77.201409816862608</v>
      </c>
      <c r="G11" s="95">
        <f>[20]TSNPDCL!I11</f>
        <v>82.640005081850362</v>
      </c>
      <c r="H11" s="95">
        <f>[20]TSNPDCL!J11</f>
        <v>88.4823941905493</v>
      </c>
      <c r="I11" s="95">
        <f>[20]TSNPDCL!K11</f>
        <v>94.759815782123098</v>
      </c>
      <c r="J11" s="95">
        <f>[20]TSNPDCL!L11</f>
        <v>101.50601008942957</v>
      </c>
      <c r="K11" s="96">
        <f>[20]TSNPDCL!M11</f>
        <v>108.75742544390253</v>
      </c>
      <c r="L11" s="97">
        <f>[20]TSNPDCL!N11</f>
        <v>116.55344229927425</v>
      </c>
      <c r="M11" s="94">
        <f>[21]TSNPDCL!D11</f>
        <v>56.613438610563733</v>
      </c>
      <c r="N11" s="95">
        <f>[21]TSNPDCL!E11</f>
        <v>58.147098400550995</v>
      </c>
      <c r="O11" s="95">
        <f>[21]TSNPDCL!F11</f>
        <v>59.726732961613422</v>
      </c>
      <c r="P11" s="95">
        <f>[21]TSNPDCL!G11</f>
        <v>61.353828689714732</v>
      </c>
      <c r="Q11" s="95">
        <f>[21]TSNPDCL!H11</f>
        <v>63.029922769678265</v>
      </c>
      <c r="R11" s="95">
        <f>[21]TSNPDCL!I11</f>
        <v>64.756604982504072</v>
      </c>
      <c r="S11" s="95">
        <f>[21]TSNPDCL!J11</f>
        <v>66.535519578976619</v>
      </c>
      <c r="T11" s="95">
        <f>[21]TSNPDCL!K11</f>
        <v>68.36836722205112</v>
      </c>
      <c r="U11" s="95">
        <f>[21]TSNPDCL!L11</f>
        <v>70.25690700060224</v>
      </c>
      <c r="V11" s="96">
        <f>[21]TSNPDCL!M11</f>
        <v>72.202958517216814</v>
      </c>
      <c r="W11" s="97">
        <f>[21]TSNPDCL!N11</f>
        <v>74.208404052815709</v>
      </c>
    </row>
    <row r="12" spans="1:248" ht="13" thickBot="1">
      <c r="A12" s="45" t="s">
        <v>11</v>
      </c>
      <c r="B12" s="94">
        <f>[20]TSNPDCL!D12</f>
        <v>8.3449551794000012</v>
      </c>
      <c r="C12" s="95">
        <f>[20]TSNPDCL!E12</f>
        <v>9.0111386227780006</v>
      </c>
      <c r="D12" s="95">
        <f>[20]TSNPDCL!F12</f>
        <v>9.7315275190820607</v>
      </c>
      <c r="E12" s="95">
        <f>[20]TSNPDCL!G12</f>
        <v>10.510623027510576</v>
      </c>
      <c r="F12" s="95">
        <f>[20]TSNPDCL!H12</f>
        <v>11.353308027459544</v>
      </c>
      <c r="G12" s="95">
        <f>[20]TSNPDCL!I12</f>
        <v>12.264880179746145</v>
      </c>
      <c r="H12" s="95">
        <f>[20]TSNPDCL!J12</f>
        <v>13.251087910351243</v>
      </c>
      <c r="I12" s="95">
        <f>[20]TSNPDCL!K12</f>
        <v>14.318169580012729</v>
      </c>
      <c r="J12" s="95">
        <f>[20]TSNPDCL!L12</f>
        <v>15.472896127144899</v>
      </c>
      <c r="K12" s="96">
        <f>[20]TSNPDCL!M12</f>
        <v>16.722617497950196</v>
      </c>
      <c r="L12" s="97">
        <f>[20]TSNPDCL!N12</f>
        <v>18.075313206440782</v>
      </c>
      <c r="M12" s="94">
        <f>[21]TSNPDCL!D12</f>
        <v>7.954021468136335</v>
      </c>
      <c r="N12" s="95">
        <f>[21]TSNPDCL!E12</f>
        <v>8.1858370895844494</v>
      </c>
      <c r="O12" s="95">
        <f>[21]TSNPDCL!F12</f>
        <v>8.4244701689365975</v>
      </c>
      <c r="P12" s="95">
        <f>[21]TSNPDCL!G12</f>
        <v>8.670122463888088</v>
      </c>
      <c r="Q12" s="95">
        <f>[21]TSNPDCL!H12</f>
        <v>8.9230017288114922</v>
      </c>
      <c r="R12" s="95">
        <f>[21]TSNPDCL!I12</f>
        <v>9.1833218935150782</v>
      </c>
      <c r="S12" s="95">
        <f>[21]TSNPDCL!J12</f>
        <v>9.4513032473406025</v>
      </c>
      <c r="T12" s="95">
        <f>[21]TSNPDCL!K12</f>
        <v>9.7271726287601084</v>
      </c>
      <c r="U12" s="95">
        <f>[21]TSNPDCL!L12</f>
        <v>10.01116362063623</v>
      </c>
      <c r="V12" s="96">
        <f>[21]TSNPDCL!M12</f>
        <v>10.303516751315369</v>
      </c>
      <c r="W12" s="97">
        <f>[21]TSNPDCL!N12</f>
        <v>10.604479701728286</v>
      </c>
    </row>
    <row r="13" spans="1:248" ht="13" thickBot="1">
      <c r="A13" s="92" t="s">
        <v>107</v>
      </c>
      <c r="B13" s="94">
        <f>[20]TSNPDCL!D13</f>
        <v>1.2400800000000001</v>
      </c>
      <c r="C13" s="95">
        <f>[20]TSNPDCL!E13</f>
        <v>3.6467099999999992</v>
      </c>
      <c r="D13" s="95">
        <f>[20]TSNPDCL!F13</f>
        <v>8.2347600000000014</v>
      </c>
      <c r="E13" s="95">
        <f>[20]TSNPDCL!G13</f>
        <v>15.078509999999998</v>
      </c>
      <c r="F13" s="95">
        <f>[20]TSNPDCL!H13</f>
        <v>23.255640000000003</v>
      </c>
      <c r="G13" s="95">
        <f>[20]TSNPDCL!I13</f>
        <v>32.248110000000004</v>
      </c>
      <c r="H13" s="95">
        <f>[20]TSNPDCL!J13</f>
        <v>32.248110000000004</v>
      </c>
      <c r="I13" s="95">
        <f>[20]TSNPDCL!K13</f>
        <v>32.248110000000004</v>
      </c>
      <c r="J13" s="95">
        <f>[20]TSNPDCL!L13</f>
        <v>32.248110000000004</v>
      </c>
      <c r="K13" s="96">
        <f>[20]TSNPDCL!M13</f>
        <v>32.248110000000004</v>
      </c>
      <c r="L13" s="97">
        <f>[20]TSNPDCL!N13</f>
        <v>32.248110000000004</v>
      </c>
      <c r="M13" s="94">
        <f>[21]TSNPDCL!D13</f>
        <v>1.2400800000000001</v>
      </c>
      <c r="N13" s="95">
        <f>[21]TSNPDCL!E13</f>
        <v>3.6467099999999992</v>
      </c>
      <c r="O13" s="95">
        <f>[21]TSNPDCL!F13</f>
        <v>8.2347600000000014</v>
      </c>
      <c r="P13" s="95">
        <f>[21]TSNPDCL!G13</f>
        <v>15.078509999999998</v>
      </c>
      <c r="Q13" s="95">
        <f>[21]TSNPDCL!H13</f>
        <v>23.255640000000003</v>
      </c>
      <c r="R13" s="95">
        <f>[21]TSNPDCL!I13</f>
        <v>32.248110000000004</v>
      </c>
      <c r="S13" s="95">
        <f>[21]TSNPDCL!J13</f>
        <v>32.248110000000004</v>
      </c>
      <c r="T13" s="95">
        <f>[21]TSNPDCL!K13</f>
        <v>32.248110000000004</v>
      </c>
      <c r="U13" s="95">
        <f>[21]TSNPDCL!L13</f>
        <v>32.248110000000004</v>
      </c>
      <c r="V13" s="96">
        <f>[21]TSNPDCL!M13</f>
        <v>32.248110000000004</v>
      </c>
      <c r="W13" s="97">
        <f>[21]TSNPDCL!N13</f>
        <v>32.248110000000004</v>
      </c>
    </row>
    <row r="14" spans="1:248" s="11" customFormat="1" ht="13" hidden="1" thickBot="1">
      <c r="A14" s="46"/>
      <c r="B14" s="55"/>
      <c r="C14" s="38"/>
      <c r="D14" s="38"/>
      <c r="E14" s="38"/>
      <c r="F14" s="38"/>
      <c r="G14" s="38"/>
      <c r="H14" s="38"/>
      <c r="I14" s="38"/>
      <c r="J14" s="38"/>
      <c r="K14" s="57"/>
      <c r="L14" s="56"/>
      <c r="M14" s="55"/>
      <c r="N14" s="38"/>
      <c r="O14" s="38"/>
      <c r="P14" s="38"/>
      <c r="Q14" s="38"/>
      <c r="R14" s="38"/>
      <c r="S14" s="38"/>
      <c r="T14" s="38"/>
      <c r="U14" s="38"/>
      <c r="V14" s="57"/>
      <c r="W14" s="56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</row>
    <row r="15" spans="1:248">
      <c r="A15" s="47" t="s">
        <v>12</v>
      </c>
      <c r="B15" s="55"/>
      <c r="C15" s="38"/>
      <c r="D15" s="38"/>
      <c r="E15" s="38"/>
      <c r="F15" s="38"/>
      <c r="G15" s="38"/>
      <c r="H15" s="38"/>
      <c r="I15" s="38"/>
      <c r="J15" s="38"/>
      <c r="K15" s="57"/>
      <c r="L15" s="56"/>
      <c r="M15" s="55"/>
      <c r="N15" s="38"/>
      <c r="O15" s="38"/>
      <c r="P15" s="38"/>
      <c r="Q15" s="38"/>
      <c r="R15" s="38"/>
      <c r="S15" s="38"/>
      <c r="T15" s="38"/>
      <c r="U15" s="38"/>
      <c r="V15" s="57"/>
      <c r="W15" s="56"/>
    </row>
    <row r="16" spans="1:248">
      <c r="A16" s="48" t="s">
        <v>13</v>
      </c>
      <c r="B16" s="37">
        <f>SUM(B17:B28)</f>
        <v>2556.2507293016288</v>
      </c>
      <c r="C16" s="27">
        <f>SUM(C17:C28)</f>
        <v>2778.0817810980434</v>
      </c>
      <c r="D16" s="27">
        <f t="shared" ref="D16:L16" si="2">SUM(D17:D28)</f>
        <v>3023.6506291268392</v>
      </c>
      <c r="E16" s="27">
        <f t="shared" si="2"/>
        <v>3296.019981413117</v>
      </c>
      <c r="F16" s="27">
        <f t="shared" si="2"/>
        <v>3598.7022343033573</v>
      </c>
      <c r="G16" s="27">
        <f t="shared" si="2"/>
        <v>3935.7306323406556</v>
      </c>
      <c r="H16" s="27">
        <f t="shared" si="2"/>
        <v>4311.7421513578765</v>
      </c>
      <c r="I16" s="27">
        <f t="shared" si="2"/>
        <v>4732.0740784106347</v>
      </c>
      <c r="J16" s="27">
        <f t="shared" si="2"/>
        <v>5202.8765984888923</v>
      </c>
      <c r="K16" s="93">
        <f t="shared" si="2"/>
        <v>5731.2440919867604</v>
      </c>
      <c r="L16" s="28">
        <f t="shared" si="2"/>
        <v>6325.3683086270867</v>
      </c>
      <c r="M16" s="37">
        <f>SUM(M17:M28)</f>
        <v>2474.0531146391677</v>
      </c>
      <c r="N16" s="27">
        <f t="shared" ref="N16:W16" si="3">SUM(N17:N28)</f>
        <v>2600.7228293806525</v>
      </c>
      <c r="O16" s="27">
        <f t="shared" si="3"/>
        <v>2736.2049602186735</v>
      </c>
      <c r="P16" s="27">
        <f t="shared" si="3"/>
        <v>2881.2855434538506</v>
      </c>
      <c r="Q16" s="27">
        <f t="shared" si="3"/>
        <v>3036.8324012874609</v>
      </c>
      <c r="R16" s="27">
        <f t="shared" si="3"/>
        <v>3203.8043334456033</v>
      </c>
      <c r="S16" s="27">
        <f t="shared" si="3"/>
        <v>3383.2613787286728</v>
      </c>
      <c r="T16" s="27">
        <f t="shared" si="3"/>
        <v>3576.3762730115768</v>
      </c>
      <c r="U16" s="27">
        <f t="shared" si="3"/>
        <v>3784.4472452922987</v>
      </c>
      <c r="V16" s="93">
        <f t="shared" si="3"/>
        <v>4008.9123102604262</v>
      </c>
      <c r="W16" s="28">
        <f t="shared" si="3"/>
        <v>4251.3652347487314</v>
      </c>
    </row>
    <row r="17" spans="1:23">
      <c r="A17" s="49" t="s">
        <v>14</v>
      </c>
      <c r="B17" s="94">
        <f>[20]TSNPDCL!D21</f>
        <v>1138.8989468373454</v>
      </c>
      <c r="C17" s="95">
        <f>[20]TSNPDCL!E21</f>
        <v>1272.8732380373676</v>
      </c>
      <c r="D17" s="95">
        <f>[20]TSNPDCL!F21</f>
        <v>1424.8712134738357</v>
      </c>
      <c r="E17" s="95">
        <f>[20]TSNPDCL!G21</f>
        <v>1597.5616131676745</v>
      </c>
      <c r="F17" s="95">
        <f>[20]TSNPDCL!H21</f>
        <v>1794.0335499379896</v>
      </c>
      <c r="G17" s="95">
        <f>[20]TSNPDCL!I21</f>
        <v>2017.8652753877088</v>
      </c>
      <c r="H17" s="95">
        <f>[20]TSNPDCL!J21</f>
        <v>2273.2044529703226</v>
      </c>
      <c r="I17" s="95">
        <f>[20]TSNPDCL!K21</f>
        <v>2564.861890310417</v>
      </c>
      <c r="J17" s="95">
        <f>[20]TSNPDCL!L21</f>
        <v>2898.4210169644275</v>
      </c>
      <c r="K17" s="96">
        <f>[20]TSNPDCL!M21</f>
        <v>3280.3657852828214</v>
      </c>
      <c r="L17" s="97">
        <f>[20]TSNPDCL!N21</f>
        <v>3718.2301308918372</v>
      </c>
      <c r="M17" s="94">
        <f>[21]TSNPDCL!D21</f>
        <v>1091.6431607031775</v>
      </c>
      <c r="N17" s="95">
        <f>[21]TSNPDCL!E21</f>
        <v>1168.9097039079443</v>
      </c>
      <c r="O17" s="95">
        <f>[21]TSNPDCL!F21</f>
        <v>1253.079646822021</v>
      </c>
      <c r="P17" s="95">
        <f>[21]TSNPDCL!G21</f>
        <v>1344.8624687743675</v>
      </c>
      <c r="Q17" s="95">
        <f>[21]TSNPDCL!H21</f>
        <v>1445.0462602054536</v>
      </c>
      <c r="R17" s="95">
        <f>[21]TSNPDCL!I21</f>
        <v>1554.5067756368262</v>
      </c>
      <c r="S17" s="95">
        <f>[21]TSNPDCL!J21</f>
        <v>1674.2175499185989</v>
      </c>
      <c r="T17" s="95">
        <f>[21]TSNPDCL!K21</f>
        <v>1805.2612039095532</v>
      </c>
      <c r="U17" s="95">
        <f>[21]TSNPDCL!L21</f>
        <v>1948.8420807917225</v>
      </c>
      <c r="V17" s="96">
        <f>[21]TSNPDCL!M21</f>
        <v>2106.3003710683179</v>
      </c>
      <c r="W17" s="97">
        <f>[21]TSNPDCL!N21</f>
        <v>2279.1279031561808</v>
      </c>
    </row>
    <row r="18" spans="1:23">
      <c r="A18" s="49" t="s">
        <v>15</v>
      </c>
      <c r="B18" s="94">
        <f>[20]TSNPDCL!D22</f>
        <v>0</v>
      </c>
      <c r="C18" s="95">
        <f>[20]TSNPDCL!E22</f>
        <v>0</v>
      </c>
      <c r="D18" s="95">
        <f>[20]TSNPDCL!F22</f>
        <v>0</v>
      </c>
      <c r="E18" s="95">
        <f>[20]TSNPDCL!G22</f>
        <v>0</v>
      </c>
      <c r="F18" s="95">
        <f>[20]TSNPDCL!H22</f>
        <v>0</v>
      </c>
      <c r="G18" s="95">
        <f>[20]TSNPDCL!I22</f>
        <v>0</v>
      </c>
      <c r="H18" s="95">
        <f>[20]TSNPDCL!J22</f>
        <v>0</v>
      </c>
      <c r="I18" s="95">
        <f>[20]TSNPDCL!K22</f>
        <v>0</v>
      </c>
      <c r="J18" s="95">
        <f>[20]TSNPDCL!L22</f>
        <v>0</v>
      </c>
      <c r="K18" s="96">
        <f>[20]TSNPDCL!M22</f>
        <v>0</v>
      </c>
      <c r="L18" s="97">
        <f>[20]TSNPDCL!N22</f>
        <v>0</v>
      </c>
      <c r="M18" s="94">
        <f>[21]TSNPDCL!D22</f>
        <v>0</v>
      </c>
      <c r="N18" s="95">
        <f>[21]TSNPDCL!E22</f>
        <v>0</v>
      </c>
      <c r="O18" s="95">
        <f>[21]TSNPDCL!F22</f>
        <v>0</v>
      </c>
      <c r="P18" s="95">
        <f>[21]TSNPDCL!G22</f>
        <v>0</v>
      </c>
      <c r="Q18" s="95">
        <f>[21]TSNPDCL!H22</f>
        <v>0</v>
      </c>
      <c r="R18" s="95">
        <f>[21]TSNPDCL!I22</f>
        <v>0</v>
      </c>
      <c r="S18" s="95">
        <f>[21]TSNPDCL!J22</f>
        <v>0</v>
      </c>
      <c r="T18" s="95">
        <f>[21]TSNPDCL!K22</f>
        <v>0</v>
      </c>
      <c r="U18" s="95">
        <f>[21]TSNPDCL!L22</f>
        <v>0</v>
      </c>
      <c r="V18" s="96">
        <f>[21]TSNPDCL!M22</f>
        <v>0</v>
      </c>
      <c r="W18" s="97">
        <f>[21]TSNPDCL!N22</f>
        <v>0</v>
      </c>
    </row>
    <row r="19" spans="1:23">
      <c r="A19" s="49" t="s">
        <v>16</v>
      </c>
      <c r="B19" s="94">
        <f>[20]TSNPDCL!D23</f>
        <v>0</v>
      </c>
      <c r="C19" s="95">
        <f>[20]TSNPDCL!E23</f>
        <v>0</v>
      </c>
      <c r="D19" s="95">
        <f>[20]TSNPDCL!F23</f>
        <v>0</v>
      </c>
      <c r="E19" s="95">
        <f>[20]TSNPDCL!G23</f>
        <v>0</v>
      </c>
      <c r="F19" s="95">
        <f>[20]TSNPDCL!H23</f>
        <v>0</v>
      </c>
      <c r="G19" s="95">
        <f>[20]TSNPDCL!I23</f>
        <v>0</v>
      </c>
      <c r="H19" s="95">
        <f>[20]TSNPDCL!J23</f>
        <v>0</v>
      </c>
      <c r="I19" s="95">
        <f>[20]TSNPDCL!K23</f>
        <v>0</v>
      </c>
      <c r="J19" s="95">
        <f>[20]TSNPDCL!L23</f>
        <v>0</v>
      </c>
      <c r="K19" s="96">
        <f>[20]TSNPDCL!M23</f>
        <v>0</v>
      </c>
      <c r="L19" s="97">
        <f>[20]TSNPDCL!N23</f>
        <v>0</v>
      </c>
      <c r="M19" s="94">
        <f>[21]TSNPDCL!D23</f>
        <v>0</v>
      </c>
      <c r="N19" s="95">
        <f>[21]TSNPDCL!E23</f>
        <v>0</v>
      </c>
      <c r="O19" s="95">
        <f>[21]TSNPDCL!F23</f>
        <v>0</v>
      </c>
      <c r="P19" s="95">
        <f>[21]TSNPDCL!G23</f>
        <v>0</v>
      </c>
      <c r="Q19" s="95">
        <f>[21]TSNPDCL!H23</f>
        <v>0</v>
      </c>
      <c r="R19" s="95">
        <f>[21]TSNPDCL!I23</f>
        <v>0</v>
      </c>
      <c r="S19" s="95">
        <f>[21]TSNPDCL!J23</f>
        <v>0</v>
      </c>
      <c r="T19" s="95">
        <f>[21]TSNPDCL!K23</f>
        <v>0</v>
      </c>
      <c r="U19" s="95">
        <f>[21]TSNPDCL!L23</f>
        <v>0</v>
      </c>
      <c r="V19" s="96">
        <f>[21]TSNPDCL!M23</f>
        <v>0</v>
      </c>
      <c r="W19" s="97">
        <f>[21]TSNPDCL!N23</f>
        <v>0</v>
      </c>
    </row>
    <row r="20" spans="1:23">
      <c r="A20" s="49" t="s">
        <v>8</v>
      </c>
      <c r="B20" s="94">
        <f>[20]TSNPDCL!D24</f>
        <v>0</v>
      </c>
      <c r="C20" s="95">
        <f>[20]TSNPDCL!E24</f>
        <v>0</v>
      </c>
      <c r="D20" s="95">
        <f>[20]TSNPDCL!F24</f>
        <v>0</v>
      </c>
      <c r="E20" s="95">
        <f>[20]TSNPDCL!G24</f>
        <v>0</v>
      </c>
      <c r="F20" s="95">
        <f>[20]TSNPDCL!H24</f>
        <v>0</v>
      </c>
      <c r="G20" s="95">
        <f>[20]TSNPDCL!I24</f>
        <v>0</v>
      </c>
      <c r="H20" s="95">
        <f>[20]TSNPDCL!J24</f>
        <v>0</v>
      </c>
      <c r="I20" s="95">
        <f>[20]TSNPDCL!K24</f>
        <v>0</v>
      </c>
      <c r="J20" s="95">
        <f>[20]TSNPDCL!L24</f>
        <v>0</v>
      </c>
      <c r="K20" s="96">
        <f>[20]TSNPDCL!M24</f>
        <v>0</v>
      </c>
      <c r="L20" s="97">
        <f>[20]TSNPDCL!N24</f>
        <v>0</v>
      </c>
      <c r="M20" s="94">
        <f>[21]TSNPDCL!D24</f>
        <v>0</v>
      </c>
      <c r="N20" s="95">
        <f>[21]TSNPDCL!E24</f>
        <v>0</v>
      </c>
      <c r="O20" s="95">
        <f>[21]TSNPDCL!F24</f>
        <v>0</v>
      </c>
      <c r="P20" s="95">
        <f>[21]TSNPDCL!G24</f>
        <v>0</v>
      </c>
      <c r="Q20" s="95">
        <f>[21]TSNPDCL!H24</f>
        <v>0</v>
      </c>
      <c r="R20" s="95">
        <f>[21]TSNPDCL!I24</f>
        <v>0</v>
      </c>
      <c r="S20" s="95">
        <f>[21]TSNPDCL!J24</f>
        <v>0</v>
      </c>
      <c r="T20" s="95">
        <f>[21]TSNPDCL!K24</f>
        <v>0</v>
      </c>
      <c r="U20" s="95">
        <f>[21]TSNPDCL!L24</f>
        <v>0</v>
      </c>
      <c r="V20" s="96">
        <f>[21]TSNPDCL!M24</f>
        <v>0</v>
      </c>
      <c r="W20" s="97">
        <f>[21]TSNPDCL!N24</f>
        <v>0</v>
      </c>
    </row>
    <row r="21" spans="1:23">
      <c r="A21" s="49" t="s">
        <v>40</v>
      </c>
      <c r="B21" s="94">
        <f>[20]TSNPDCL!D25</f>
        <v>0</v>
      </c>
      <c r="C21" s="95">
        <f>[20]TSNPDCL!E25</f>
        <v>0</v>
      </c>
      <c r="D21" s="95">
        <f>[20]TSNPDCL!F25</f>
        <v>0</v>
      </c>
      <c r="E21" s="95">
        <f>[20]TSNPDCL!G25</f>
        <v>0</v>
      </c>
      <c r="F21" s="95">
        <f>[20]TSNPDCL!H25</f>
        <v>0</v>
      </c>
      <c r="G21" s="95">
        <f>[20]TSNPDCL!I25</f>
        <v>0</v>
      </c>
      <c r="H21" s="95">
        <f>[20]TSNPDCL!J25</f>
        <v>0</v>
      </c>
      <c r="I21" s="95">
        <f>[20]TSNPDCL!K25</f>
        <v>0</v>
      </c>
      <c r="J21" s="95">
        <f>[20]TSNPDCL!L25</f>
        <v>0</v>
      </c>
      <c r="K21" s="96">
        <f>[20]TSNPDCL!M25</f>
        <v>0</v>
      </c>
      <c r="L21" s="97">
        <f>[20]TSNPDCL!N25</f>
        <v>0</v>
      </c>
      <c r="M21" s="94">
        <f>[21]TSNPDCL!D25</f>
        <v>0</v>
      </c>
      <c r="N21" s="95">
        <f>[21]TSNPDCL!E25</f>
        <v>0</v>
      </c>
      <c r="O21" s="95">
        <f>[21]TSNPDCL!F25</f>
        <v>0</v>
      </c>
      <c r="P21" s="95">
        <f>[21]TSNPDCL!G25</f>
        <v>0</v>
      </c>
      <c r="Q21" s="95">
        <f>[21]TSNPDCL!H25</f>
        <v>0</v>
      </c>
      <c r="R21" s="95">
        <f>[21]TSNPDCL!I25</f>
        <v>0</v>
      </c>
      <c r="S21" s="95">
        <f>[21]TSNPDCL!J25</f>
        <v>0</v>
      </c>
      <c r="T21" s="95">
        <f>[21]TSNPDCL!K25</f>
        <v>0</v>
      </c>
      <c r="U21" s="95">
        <f>[21]TSNPDCL!L25</f>
        <v>0</v>
      </c>
      <c r="V21" s="96">
        <f>[21]TSNPDCL!M25</f>
        <v>0</v>
      </c>
      <c r="W21" s="97">
        <f>[21]TSNPDCL!N25</f>
        <v>0</v>
      </c>
    </row>
    <row r="22" spans="1:23">
      <c r="A22" s="49" t="s">
        <v>46</v>
      </c>
      <c r="B22" s="94">
        <f>[20]TSNPDCL!D26</f>
        <v>184.53607932599365</v>
      </c>
      <c r="C22" s="95">
        <f>[20]TSNPDCL!E26</f>
        <v>199.69456418267421</v>
      </c>
      <c r="D22" s="95">
        <f>[20]TSNPDCL!F26</f>
        <v>216.19602977552813</v>
      </c>
      <c r="E22" s="95">
        <f>[20]TSNPDCL!G26</f>
        <v>234.16782683458655</v>
      </c>
      <c r="F22" s="95">
        <f>[20]TSNPDCL!H26</f>
        <v>253.75011274262053</v>
      </c>
      <c r="G22" s="95">
        <f>[20]TSNPDCL!I26</f>
        <v>275.09720469867989</v>
      </c>
      <c r="H22" s="95">
        <f>[20]TSNPDCL!J26</f>
        <v>298.3790818796553</v>
      </c>
      <c r="I22" s="95">
        <f>[20]TSNPDCL!K26</f>
        <v>323.78305358402554</v>
      </c>
      <c r="J22" s="95">
        <f>[20]TSNPDCL!L26</f>
        <v>351.51561233618122</v>
      </c>
      <c r="K22" s="96">
        <f>[20]TSNPDCL!M26</f>
        <v>381.80449316431236</v>
      </c>
      <c r="L22" s="97">
        <f>[20]TSNPDCL!N26</f>
        <v>414.90096276944382</v>
      </c>
      <c r="M22" s="94">
        <f>[21]TSNPDCL!D26</f>
        <v>176.4909121291505</v>
      </c>
      <c r="N22" s="95">
        <f>[21]TSNPDCL!E26</f>
        <v>182.61537412844655</v>
      </c>
      <c r="O22" s="95">
        <f>[21]TSNPDCL!F26</f>
        <v>188.98910775888942</v>
      </c>
      <c r="P22" s="95">
        <f>[21]TSNPDCL!G26</f>
        <v>195.62358902332912</v>
      </c>
      <c r="Q22" s="95">
        <f>[21]TSNPDCL!H26</f>
        <v>202.53089389956955</v>
      </c>
      <c r="R22" s="95">
        <f>[21]TSNPDCL!I26</f>
        <v>209.72373469708779</v>
      </c>
      <c r="S22" s="95">
        <f>[21]TSNPDCL!J26</f>
        <v>217.21549898749524</v>
      </c>
      <c r="T22" s="95">
        <f>[21]TSNPDCL!K26</f>
        <v>225.0202913170414</v>
      </c>
      <c r="U22" s="95">
        <f>[21]TSNPDCL!L26</f>
        <v>233.15297792797881</v>
      </c>
      <c r="V22" s="96">
        <f>[21]TSNPDCL!M26</f>
        <v>241.62923473586017</v>
      </c>
      <c r="W22" s="97">
        <f>[21]TSNPDCL!N26</f>
        <v>250.4655988320082</v>
      </c>
    </row>
    <row r="23" spans="1:23">
      <c r="A23" s="50" t="s">
        <v>35</v>
      </c>
      <c r="B23" s="94">
        <f>[20]TSNPDCL!D27</f>
        <v>8.0767375524025411</v>
      </c>
      <c r="C23" s="95">
        <f>[20]TSNPDCL!E27</f>
        <v>8.4761939612076063</v>
      </c>
      <c r="D23" s="95">
        <f>[20]TSNPDCL!F27</f>
        <v>8.8965808736078937</v>
      </c>
      <c r="E23" s="95">
        <f>[20]TSNPDCL!G27</f>
        <v>9.339056133036852</v>
      </c>
      <c r="F23" s="95">
        <f>[20]TSNPDCL!H27</f>
        <v>9.8048448206218328</v>
      </c>
      <c r="G23" s="95">
        <f>[20]TSNPDCL!I27</f>
        <v>10.29524332533939</v>
      </c>
      <c r="H23" s="95">
        <f>[20]TSNPDCL!J27</f>
        <v>10.811623669099278</v>
      </c>
      <c r="I23" s="95">
        <f>[20]TSNPDCL!K27</f>
        <v>11.355438103162692</v>
      </c>
      <c r="J23" s="95">
        <f>[20]TSNPDCL!L27</f>
        <v>11.928223993378563</v>
      </c>
      <c r="K23" s="96">
        <f>[20]TSNPDCL!M27</f>
        <v>12.531609012871758</v>
      </c>
      <c r="L23" s="97">
        <f>[20]TSNPDCL!N27</f>
        <v>13.167316662044087</v>
      </c>
      <c r="M23" s="94">
        <f>[21]TSNPDCL!D27</f>
        <v>7.8228632069727562</v>
      </c>
      <c r="N23" s="95">
        <f>[21]TSNPDCL!E27</f>
        <v>7.9508023218691228</v>
      </c>
      <c r="O23" s="95">
        <f>[21]TSNPDCL!F27</f>
        <v>8.0809745777144943</v>
      </c>
      <c r="P23" s="95">
        <f>[21]TSNPDCL!G27</f>
        <v>8.2134207489433972</v>
      </c>
      <c r="Q23" s="95">
        <f>[21]TSNPDCL!H27</f>
        <v>8.3481823766382721</v>
      </c>
      <c r="R23" s="95">
        <f>[21]TSNPDCL!I27</f>
        <v>8.4853017832159132</v>
      </c>
      <c r="S23" s="95">
        <f>[21]TSNPDCL!J27</f>
        <v>8.6248220873986554</v>
      </c>
      <c r="T23" s="95">
        <f>[21]TSNPDCL!K27</f>
        <v>8.7667872194758516</v>
      </c>
      <c r="U23" s="95">
        <f>[21]TSNPDCL!L27</f>
        <v>8.9112419368613214</v>
      </c>
      <c r="V23" s="96">
        <f>[21]TSNPDCL!M27</f>
        <v>9.0582318399525708</v>
      </c>
      <c r="W23" s="97">
        <f>[21]TSNPDCL!N27</f>
        <v>9.207803388297652</v>
      </c>
    </row>
    <row r="24" spans="1:23" ht="15" customHeight="1">
      <c r="A24" s="49" t="s">
        <v>47</v>
      </c>
      <c r="B24" s="94">
        <f>[20]TSNPDCL!D28</f>
        <v>23.488912110554619</v>
      </c>
      <c r="C24" s="95">
        <f>[20]TSNPDCL!E28</f>
        <v>24.355027053154977</v>
      </c>
      <c r="D24" s="95">
        <f>[20]TSNPDCL!F28</f>
        <v>25.254992329889397</v>
      </c>
      <c r="E24" s="95">
        <f>[20]TSNPDCL!G28</f>
        <v>26.190234169952575</v>
      </c>
      <c r="F24" s="95">
        <f>[20]TSNPDCL!H28</f>
        <v>27.162244549842256</v>
      </c>
      <c r="G24" s="95">
        <f>[20]TSNPDCL!I28</f>
        <v>28.172584527870455</v>
      </c>
      <c r="H24" s="95">
        <f>[20]TSNPDCL!J28</f>
        <v>29.222887763312997</v>
      </c>
      <c r="I24" s="95">
        <f>[20]TSNPDCL!K28</f>
        <v>30.314864231164673</v>
      </c>
      <c r="J24" s="95">
        <f>[20]TSNPDCL!L28</f>
        <v>31.450304144152359</v>
      </c>
      <c r="K24" s="96">
        <f>[20]TSNPDCL!M28</f>
        <v>32.631082094387168</v>
      </c>
      <c r="L24" s="97">
        <f>[20]TSNPDCL!N28</f>
        <v>33.859161427813021</v>
      </c>
      <c r="M24" s="94">
        <f>[21]TSNPDCL!D28</f>
        <v>22.922284941756587</v>
      </c>
      <c r="N24" s="95">
        <f>[21]TSNPDCL!E28</f>
        <v>23.192754332060218</v>
      </c>
      <c r="O24" s="95">
        <f>[21]TSNPDCL!F28</f>
        <v>23.466742563354583</v>
      </c>
      <c r="P24" s="95">
        <f>[21]TSNPDCL!G28</f>
        <v>23.744300989120497</v>
      </c>
      <c r="Q24" s="95">
        <f>[21]TSNPDCL!H28</f>
        <v>24.02548179838665</v>
      </c>
      <c r="R24" s="95">
        <f>[21]TSNPDCL!I28</f>
        <v>24.310338030511218</v>
      </c>
      <c r="S24" s="95">
        <f>[21]TSNPDCL!J28</f>
        <v>24.598923590239735</v>
      </c>
      <c r="T24" s="95">
        <f>[21]TSNPDCL!K28</f>
        <v>24.891293263044435</v>
      </c>
      <c r="U24" s="95">
        <f>[21]TSNPDCL!L28</f>
        <v>25.187502730750555</v>
      </c>
      <c r="V24" s="96">
        <f>[21]TSNPDCL!M28</f>
        <v>25.487608587455142</v>
      </c>
      <c r="W24" s="97">
        <f>[21]TSNPDCL!N28</f>
        <v>25.791668355743923</v>
      </c>
    </row>
    <row r="25" spans="1:23">
      <c r="A25" s="50" t="s">
        <v>95</v>
      </c>
      <c r="B25" s="94">
        <f>[20]TSNPDCL!D29</f>
        <v>160.36922005484141</v>
      </c>
      <c r="C25" s="95">
        <f>[20]TSNPDCL!E29</f>
        <v>169.77592987863019</v>
      </c>
      <c r="D25" s="95">
        <f>[20]TSNPDCL!F29</f>
        <v>179.77189509147118</v>
      </c>
      <c r="E25" s="95">
        <f>[20]TSNPDCL!G29</f>
        <v>190.39607363405096</v>
      </c>
      <c r="F25" s="95">
        <f>[20]TSNPDCL!H29</f>
        <v>201.69011266514593</v>
      </c>
      <c r="G25" s="95">
        <f>[20]TSNPDCL!I29</f>
        <v>213.69854076875941</v>
      </c>
      <c r="H25" s="95">
        <f>[20]TSNPDCL!J29</f>
        <v>226.46897430183546</v>
      </c>
      <c r="I25" s="95">
        <f>[20]TSNPDCL!K29</f>
        <v>240.05233894902452</v>
      </c>
      <c r="J25" s="95">
        <f>[20]TSNPDCL!L29</f>
        <v>254.50310763318942</v>
      </c>
      <c r="K25" s="96">
        <f>[20]TSNPDCL!M29</f>
        <v>269.87955601901655</v>
      </c>
      <c r="L25" s="97">
        <f>[20]TSNPDCL!N29</f>
        <v>286.24403694275185</v>
      </c>
      <c r="M25" s="94">
        <f>[21]TSNPDCL!D29</f>
        <v>154.46904505654371</v>
      </c>
      <c r="N25" s="95">
        <f>[21]TSNPDCL!E29</f>
        <v>157.49100239650744</v>
      </c>
      <c r="O25" s="95">
        <f>[21]TSNPDCL!F29</f>
        <v>160.58294418357715</v>
      </c>
      <c r="P25" s="95">
        <f>[21]TSNPDCL!G29</f>
        <v>163.74667267430766</v>
      </c>
      <c r="Q25" s="95">
        <f>[21]TSNPDCL!H29</f>
        <v>166.98403941445295</v>
      </c>
      <c r="R25" s="95">
        <f>[21]TSNPDCL!I29</f>
        <v>170.29694663373147</v>
      </c>
      <c r="S25" s="95">
        <f>[21]TSNPDCL!J29</f>
        <v>173.68734868086995</v>
      </c>
      <c r="T25" s="95">
        <f>[21]TSNPDCL!K29</f>
        <v>177.15725350010442</v>
      </c>
      <c r="U25" s="95">
        <f>[21]TSNPDCL!L29</f>
        <v>180.70872415035126</v>
      </c>
      <c r="V25" s="96">
        <f>[21]TSNPDCL!M29</f>
        <v>184.34388036829657</v>
      </c>
      <c r="W25" s="97">
        <f>[21]TSNPDCL!N29</f>
        <v>188.06490017669</v>
      </c>
    </row>
    <row r="26" spans="1:23">
      <c r="A26" s="50" t="s">
        <v>39</v>
      </c>
      <c r="B26" s="94">
        <f>[20]TSNPDCL!D30</f>
        <v>9.0837781748880673</v>
      </c>
      <c r="C26" s="95">
        <f>[20]TSNPDCL!E30</f>
        <v>9.5285406729748665</v>
      </c>
      <c r="D26" s="95">
        <f>[20]TSNPDCL!F30</f>
        <v>10.00978268783264</v>
      </c>
      <c r="E26" s="95">
        <f>[20]TSNPDCL!G30</f>
        <v>10.530974387339517</v>
      </c>
      <c r="F26" s="95">
        <f>[20]TSNPDCL!H30</f>
        <v>11.095940864846444</v>
      </c>
      <c r="G26" s="95">
        <f>[20]TSNPDCL!I30</f>
        <v>11.708899555224221</v>
      </c>
      <c r="H26" s="95">
        <f>[20]TSNPDCL!J30</f>
        <v>12.374501641961565</v>
      </c>
      <c r="I26" s="95">
        <f>[20]TSNPDCL!K30</f>
        <v>13.097877882927184</v>
      </c>
      <c r="J26" s="95">
        <f>[20]TSNPDCL!L30</f>
        <v>13.884689328301144</v>
      </c>
      <c r="K26" s="96">
        <f>[20]TSNPDCL!M30</f>
        <v>14.741183455001417</v>
      </c>
      <c r="L26" s="97">
        <f>[20]TSNPDCL!N30</f>
        <v>15.674256298209976</v>
      </c>
      <c r="M26" s="94">
        <f>[21]TSNPDCL!D30</f>
        <v>8.7698011695999991</v>
      </c>
      <c r="N26" s="95">
        <f>[21]TSNPDCL!E30</f>
        <v>8.8689025840600024</v>
      </c>
      <c r="O26" s="95">
        <f>[21]TSNPDCL!F30</f>
        <v>8.9696802839198799</v>
      </c>
      <c r="P26" s="95">
        <f>[21]TSNPDCL!G30</f>
        <v>9.0721647374587455</v>
      </c>
      <c r="Q26" s="95">
        <f>[21]TSNPDCL!H30</f>
        <v>9.1763869917469911</v>
      </c>
      <c r="R26" s="95">
        <f>[21]TSNPDCL!I30</f>
        <v>9.2823786839163933</v>
      </c>
      <c r="S26" s="95">
        <f>[21]TSNPDCL!J30</f>
        <v>9.3901720526525292</v>
      </c>
      <c r="T26" s="95">
        <f>[21]TSNPDCL!K30</f>
        <v>9.4997999499139638</v>
      </c>
      <c r="U26" s="95">
        <f>[21]TSNPDCL!L30</f>
        <v>9.6112958528827104</v>
      </c>
      <c r="V26" s="96">
        <f>[21]TSNPDCL!M30</f>
        <v>9.724693876150539</v>
      </c>
      <c r="W26" s="97">
        <f>[21]TSNPDCL!N30</f>
        <v>9.8400287841458258</v>
      </c>
    </row>
    <row r="27" spans="1:23">
      <c r="A27" s="51" t="s">
        <v>49</v>
      </c>
      <c r="B27" s="98">
        <f>[20]TSNPDCL!D31</f>
        <v>29.609382956817342</v>
      </c>
      <c r="C27" s="95">
        <f>[20]TSNPDCL!E31</f>
        <v>31.059354685920511</v>
      </c>
      <c r="D27" s="95">
        <f>[20]TSNPDCL!F31</f>
        <v>32.59206631099434</v>
      </c>
      <c r="E27" s="95">
        <f>[20]TSNPDCL!G31</f>
        <v>34.212650387775248</v>
      </c>
      <c r="F27" s="95">
        <f>[20]TSNPDCL!H31</f>
        <v>35.926582861667605</v>
      </c>
      <c r="G27" s="95">
        <f>[20]TSNPDCL!I31</f>
        <v>37.739707464812867</v>
      </c>
      <c r="H27" s="95">
        <f>[20]TSNPDCL!J31</f>
        <v>39.658261922693484</v>
      </c>
      <c r="I27" s="95">
        <f>[20]TSNPDCL!K31</f>
        <v>41.688906108376578</v>
      </c>
      <c r="J27" s="95">
        <f>[20]TSNPDCL!L31</f>
        <v>43.838752293235018</v>
      </c>
      <c r="K27" s="96">
        <f>[20]TSNPDCL!M31</f>
        <v>46.115397654560397</v>
      </c>
      <c r="L27" s="97">
        <f>[20]TSNPDCL!N31</f>
        <v>48.526959212968819</v>
      </c>
      <c r="M27" s="94">
        <f>[21]TSNPDCL!D31</f>
        <v>28.656576507120018</v>
      </c>
      <c r="N27" s="95">
        <f>[21]TSNPDCL!E31</f>
        <v>29.084679947924652</v>
      </c>
      <c r="O27" s="95">
        <f>[21]TSNPDCL!F31</f>
        <v>29.521869876882608</v>
      </c>
      <c r="P27" s="95">
        <f>[21]TSNPDCL!G31</f>
        <v>29.968372587916974</v>
      </c>
      <c r="Q27" s="95">
        <f>[21]TSNPDCL!H31</f>
        <v>30.424420526069891</v>
      </c>
      <c r="R27" s="95">
        <f>[21]TSNPDCL!I31</f>
        <v>30.890252462165307</v>
      </c>
      <c r="S27" s="95">
        <f>[21]TSNPDCL!J31</f>
        <v>31.366113672543051</v>
      </c>
      <c r="T27" s="95">
        <f>[21]TSNPDCL!K31</f>
        <v>31.852256124013238</v>
      </c>
      <c r="U27" s="95">
        <f>[21]TSNPDCL!L31</f>
        <v>32.34893866418448</v>
      </c>
      <c r="V27" s="96">
        <f>[21]TSNPDCL!M31</f>
        <v>32.856427217324004</v>
      </c>
      <c r="W27" s="97">
        <f>[21]TSNPDCL!N31</f>
        <v>33.37499498591216</v>
      </c>
    </row>
    <row r="28" spans="1:23">
      <c r="A28" s="51" t="s">
        <v>48</v>
      </c>
      <c r="B28" s="94">
        <f>[20]TSNPDCL!D32</f>
        <v>1002.1876722887857</v>
      </c>
      <c r="C28" s="95">
        <f>[20]TSNPDCL!E32</f>
        <v>1062.3189326261131</v>
      </c>
      <c r="D28" s="95">
        <f>[20]TSNPDCL!F32</f>
        <v>1126.0580685836799</v>
      </c>
      <c r="E28" s="95">
        <f>[20]TSNPDCL!G32</f>
        <v>1193.6215526987007</v>
      </c>
      <c r="F28" s="95">
        <f>[20]TSNPDCL!H32</f>
        <v>1265.2388458606229</v>
      </c>
      <c r="G28" s="95">
        <f>[20]TSNPDCL!I32</f>
        <v>1341.1531766122603</v>
      </c>
      <c r="H28" s="95">
        <f>[20]TSNPDCL!J32</f>
        <v>1421.6223672089961</v>
      </c>
      <c r="I28" s="95">
        <f>[20]TSNPDCL!K32</f>
        <v>1506.9197092415357</v>
      </c>
      <c r="J28" s="95">
        <f>[20]TSNPDCL!L32</f>
        <v>1597.3348917960279</v>
      </c>
      <c r="K28" s="96">
        <f>[20]TSNPDCL!M32</f>
        <v>1693.1749853037898</v>
      </c>
      <c r="L28" s="97">
        <f>[20]TSNPDCL!N32</f>
        <v>1794.7654844220174</v>
      </c>
      <c r="M28" s="94">
        <f>[21]TSNPDCL!D32</f>
        <v>983.2784709248466</v>
      </c>
      <c r="N28" s="95">
        <f>[21]TSNPDCL!E32</f>
        <v>1022.6096097618403</v>
      </c>
      <c r="O28" s="95">
        <f>[21]TSNPDCL!F32</f>
        <v>1063.5139941523141</v>
      </c>
      <c r="P28" s="95">
        <f>[21]TSNPDCL!G32</f>
        <v>1106.0545539184068</v>
      </c>
      <c r="Q28" s="95">
        <f>[21]TSNPDCL!H32</f>
        <v>1150.2967360751429</v>
      </c>
      <c r="R28" s="95">
        <f>[21]TSNPDCL!I32</f>
        <v>1196.3086055181489</v>
      </c>
      <c r="S28" s="95">
        <f>[21]TSNPDCL!J32</f>
        <v>1244.1609497388747</v>
      </c>
      <c r="T28" s="95">
        <f>[21]TSNPDCL!K32</f>
        <v>1293.9273877284295</v>
      </c>
      <c r="U28" s="95">
        <f>[21]TSNPDCL!L32</f>
        <v>1345.6844832375668</v>
      </c>
      <c r="V28" s="96">
        <f>[21]TSNPDCL!M32</f>
        <v>1399.5118625670696</v>
      </c>
      <c r="W28" s="97">
        <f>[21]TSNPDCL!N32</f>
        <v>1455.4923370697525</v>
      </c>
    </row>
    <row r="29" spans="1:23">
      <c r="A29" s="48" t="s">
        <v>17</v>
      </c>
      <c r="B29" s="37">
        <f>SUM(B30:B42)</f>
        <v>676.40813342904573</v>
      </c>
      <c r="C29" s="27">
        <f>SUM(C30:C42)</f>
        <v>815.62589241203</v>
      </c>
      <c r="D29" s="27">
        <f t="shared" ref="D29:L29" si="4">SUM(D30:D42)</f>
        <v>848.21096458366685</v>
      </c>
      <c r="E29" s="27">
        <f t="shared" si="4"/>
        <v>882.76002097070057</v>
      </c>
      <c r="F29" s="27">
        <f t="shared" si="4"/>
        <v>919.3994132903473</v>
      </c>
      <c r="G29" s="27">
        <f t="shared" si="4"/>
        <v>958.26402830999291</v>
      </c>
      <c r="H29" s="27">
        <f t="shared" si="4"/>
        <v>999.49788648966842</v>
      </c>
      <c r="I29" s="27">
        <f t="shared" si="4"/>
        <v>1043.2547838859707</v>
      </c>
      <c r="J29" s="27">
        <f t="shared" si="4"/>
        <v>1089.6989805209439</v>
      </c>
      <c r="K29" s="93">
        <f t="shared" si="4"/>
        <v>1139.005938661561</v>
      </c>
      <c r="L29" s="28">
        <f t="shared" si="4"/>
        <v>1191.3631147161695</v>
      </c>
      <c r="M29" s="37">
        <f>SUM(M30:M42)</f>
        <v>634.75948803620793</v>
      </c>
      <c r="N29" s="27">
        <f t="shared" ref="N29:W29" si="5">SUM(N30:N42)</f>
        <v>730.76056591315876</v>
      </c>
      <c r="O29" s="27">
        <f t="shared" si="5"/>
        <v>740.15164833449649</v>
      </c>
      <c r="P29" s="27">
        <f t="shared" si="5"/>
        <v>749.71885453774837</v>
      </c>
      <c r="Q29" s="27">
        <f t="shared" si="5"/>
        <v>759.46574159367754</v>
      </c>
      <c r="R29" s="27">
        <f t="shared" si="5"/>
        <v>769.39594289305478</v>
      </c>
      <c r="S29" s="27">
        <f t="shared" si="5"/>
        <v>779.51316987348173</v>
      </c>
      <c r="T29" s="27">
        <f t="shared" si="5"/>
        <v>789.8212137872606</v>
      </c>
      <c r="U29" s="27">
        <f t="shared" si="5"/>
        <v>800.3239475113329</v>
      </c>
      <c r="V29" s="93">
        <f t="shared" si="5"/>
        <v>811.02532740033541</v>
      </c>
      <c r="W29" s="28">
        <f t="shared" si="5"/>
        <v>821.92939518385037</v>
      </c>
    </row>
    <row r="30" spans="1:23">
      <c r="A30" s="49" t="s">
        <v>14</v>
      </c>
      <c r="B30" s="94">
        <f>[20]TSNPDCL!D41</f>
        <v>263.78231096259867</v>
      </c>
      <c r="C30" s="95">
        <f>[20]TSNPDCL!E41</f>
        <v>379.53905654257335</v>
      </c>
      <c r="D30" s="95">
        <f>[20]TSNPDCL!F41</f>
        <v>387.22865241363485</v>
      </c>
      <c r="E30" s="95">
        <f>[20]TSNPDCL!G41</f>
        <v>395.3557361795813</v>
      </c>
      <c r="F30" s="95">
        <f>[20]TSNPDCL!H41</f>
        <v>403.94847156993978</v>
      </c>
      <c r="G30" s="95">
        <f>[20]TSNPDCL!I41</f>
        <v>413.03697640141434</v>
      </c>
      <c r="H30" s="95">
        <f>[20]TSNPDCL!J41</f>
        <v>422.65346437361995</v>
      </c>
      <c r="I30" s="95">
        <f>[20]TSNPDCL!K41</f>
        <v>432.83239744617447</v>
      </c>
      <c r="J30" s="95">
        <f>[20]TSNPDCL!L41</f>
        <v>443.6106496017739</v>
      </c>
      <c r="K30" s="96">
        <f>[20]TSNPDCL!M41</f>
        <v>455.02768286190303</v>
      </c>
      <c r="L30" s="97">
        <f>[20]TSNPDCL!N41</f>
        <v>467.1257364887008</v>
      </c>
      <c r="M30" s="94">
        <f>[21]TSNPDCL!D41</f>
        <v>237.63188276231955</v>
      </c>
      <c r="N30" s="95">
        <f>[21]TSNPDCL!E41</f>
        <v>326.89699490681301</v>
      </c>
      <c r="O30" s="95">
        <f>[21]TSNPDCL!F41</f>
        <v>329.42844271758275</v>
      </c>
      <c r="P30" s="95">
        <f>[21]TSNPDCL!G41</f>
        <v>332.00998697123742</v>
      </c>
      <c r="Q30" s="95">
        <f>[21]TSNPDCL!H41</f>
        <v>334.64278026719126</v>
      </c>
      <c r="R30" s="95">
        <f>[21]TSNPDCL!I41</f>
        <v>337.32800460444059</v>
      </c>
      <c r="S30" s="95">
        <f>[21]TSNPDCL!J41</f>
        <v>340.0668721802312</v>
      </c>
      <c r="T30" s="95">
        <f>[21]TSNPDCL!K41</f>
        <v>342.86062621124489</v>
      </c>
      <c r="U30" s="95">
        <f>[21]TSNPDCL!L41</f>
        <v>345.71054177795673</v>
      </c>
      <c r="V30" s="96">
        <f>[21]TSNPDCL!M41</f>
        <v>348.61792669283011</v>
      </c>
      <c r="W30" s="97">
        <f>[21]TSNPDCL!N41</f>
        <v>351.58412239303811</v>
      </c>
    </row>
    <row r="31" spans="1:23">
      <c r="A31" s="49" t="s">
        <v>15</v>
      </c>
      <c r="B31" s="94">
        <f>[20]TSNPDCL!D42</f>
        <v>0</v>
      </c>
      <c r="C31" s="95">
        <f>[20]TSNPDCL!E42</f>
        <v>0</v>
      </c>
      <c r="D31" s="95">
        <f>[20]TSNPDCL!F42</f>
        <v>0</v>
      </c>
      <c r="E31" s="95">
        <f>[20]TSNPDCL!G42</f>
        <v>0</v>
      </c>
      <c r="F31" s="95">
        <f>[20]TSNPDCL!H42</f>
        <v>0</v>
      </c>
      <c r="G31" s="95">
        <f>[20]TSNPDCL!I42</f>
        <v>0</v>
      </c>
      <c r="H31" s="95">
        <f>[20]TSNPDCL!J42</f>
        <v>0</v>
      </c>
      <c r="I31" s="95">
        <f>[20]TSNPDCL!K42</f>
        <v>0</v>
      </c>
      <c r="J31" s="95">
        <f>[20]TSNPDCL!L42</f>
        <v>0</v>
      </c>
      <c r="K31" s="96">
        <f>[20]TSNPDCL!M42</f>
        <v>0</v>
      </c>
      <c r="L31" s="97">
        <f>[20]TSNPDCL!N42</f>
        <v>0</v>
      </c>
      <c r="M31" s="94">
        <f>[21]TSNPDCL!D42</f>
        <v>0</v>
      </c>
      <c r="N31" s="95">
        <f>[21]TSNPDCL!E42</f>
        <v>0</v>
      </c>
      <c r="O31" s="95">
        <f>[21]TSNPDCL!F42</f>
        <v>0</v>
      </c>
      <c r="P31" s="95">
        <f>[21]TSNPDCL!G42</f>
        <v>0</v>
      </c>
      <c r="Q31" s="95">
        <f>[21]TSNPDCL!H42</f>
        <v>0</v>
      </c>
      <c r="R31" s="95">
        <f>[21]TSNPDCL!I42</f>
        <v>0</v>
      </c>
      <c r="S31" s="95">
        <f>[21]TSNPDCL!J42</f>
        <v>0</v>
      </c>
      <c r="T31" s="95">
        <f>[21]TSNPDCL!K42</f>
        <v>0</v>
      </c>
      <c r="U31" s="95">
        <f>[21]TSNPDCL!L42</f>
        <v>0</v>
      </c>
      <c r="V31" s="96">
        <f>[21]TSNPDCL!M42</f>
        <v>0</v>
      </c>
      <c r="W31" s="97">
        <f>[21]TSNPDCL!N42</f>
        <v>0</v>
      </c>
    </row>
    <row r="32" spans="1:23">
      <c r="A32" s="49" t="s">
        <v>16</v>
      </c>
      <c r="B32" s="94">
        <f>[20]TSNPDCL!D43</f>
        <v>0</v>
      </c>
      <c r="C32" s="95">
        <f>[20]TSNPDCL!E43</f>
        <v>0</v>
      </c>
      <c r="D32" s="95">
        <f>[20]TSNPDCL!F43</f>
        <v>0</v>
      </c>
      <c r="E32" s="95">
        <f>[20]TSNPDCL!G43</f>
        <v>0</v>
      </c>
      <c r="F32" s="95">
        <f>[20]TSNPDCL!H43</f>
        <v>0</v>
      </c>
      <c r="G32" s="95">
        <f>[20]TSNPDCL!I43</f>
        <v>0</v>
      </c>
      <c r="H32" s="95">
        <f>[20]TSNPDCL!J43</f>
        <v>0</v>
      </c>
      <c r="I32" s="95">
        <f>[20]TSNPDCL!K43</f>
        <v>0</v>
      </c>
      <c r="J32" s="95">
        <f>[20]TSNPDCL!L43</f>
        <v>0</v>
      </c>
      <c r="K32" s="96">
        <f>[20]TSNPDCL!M43</f>
        <v>0</v>
      </c>
      <c r="L32" s="97">
        <f>[20]TSNPDCL!N43</f>
        <v>0</v>
      </c>
      <c r="M32" s="94">
        <f>[21]TSNPDCL!D43</f>
        <v>0</v>
      </c>
      <c r="N32" s="95">
        <f>[21]TSNPDCL!E43</f>
        <v>0</v>
      </c>
      <c r="O32" s="95">
        <f>[21]TSNPDCL!F43</f>
        <v>0</v>
      </c>
      <c r="P32" s="95">
        <f>[21]TSNPDCL!G43</f>
        <v>0</v>
      </c>
      <c r="Q32" s="95">
        <f>[21]TSNPDCL!H43</f>
        <v>0</v>
      </c>
      <c r="R32" s="95">
        <f>[21]TSNPDCL!I43</f>
        <v>0</v>
      </c>
      <c r="S32" s="95">
        <f>[21]TSNPDCL!J43</f>
        <v>0</v>
      </c>
      <c r="T32" s="95">
        <f>[21]TSNPDCL!K43</f>
        <v>0</v>
      </c>
      <c r="U32" s="95">
        <f>[21]TSNPDCL!L43</f>
        <v>0</v>
      </c>
      <c r="V32" s="96">
        <f>[21]TSNPDCL!M43</f>
        <v>0</v>
      </c>
      <c r="W32" s="97">
        <f>[21]TSNPDCL!N43</f>
        <v>0</v>
      </c>
    </row>
    <row r="33" spans="1:23">
      <c r="A33" s="49" t="s">
        <v>8</v>
      </c>
      <c r="B33" s="94">
        <f>[20]TSNPDCL!D44</f>
        <v>0</v>
      </c>
      <c r="C33" s="95">
        <f>[20]TSNPDCL!E44</f>
        <v>0</v>
      </c>
      <c r="D33" s="95">
        <f>[20]TSNPDCL!F44</f>
        <v>0</v>
      </c>
      <c r="E33" s="95">
        <f>[20]TSNPDCL!G44</f>
        <v>0</v>
      </c>
      <c r="F33" s="95">
        <f>[20]TSNPDCL!H44</f>
        <v>0</v>
      </c>
      <c r="G33" s="95">
        <f>[20]TSNPDCL!I44</f>
        <v>0</v>
      </c>
      <c r="H33" s="95">
        <f>[20]TSNPDCL!J44</f>
        <v>0</v>
      </c>
      <c r="I33" s="95">
        <f>[20]TSNPDCL!K44</f>
        <v>0</v>
      </c>
      <c r="J33" s="95">
        <f>[20]TSNPDCL!L44</f>
        <v>0</v>
      </c>
      <c r="K33" s="96">
        <f>[20]TSNPDCL!M44</f>
        <v>0</v>
      </c>
      <c r="L33" s="97">
        <f>[20]TSNPDCL!N44</f>
        <v>0</v>
      </c>
      <c r="M33" s="94">
        <f>[21]TSNPDCL!D44</f>
        <v>0</v>
      </c>
      <c r="N33" s="95">
        <f>[21]TSNPDCL!E44</f>
        <v>0</v>
      </c>
      <c r="O33" s="95">
        <f>[21]TSNPDCL!F44</f>
        <v>0</v>
      </c>
      <c r="P33" s="95">
        <f>[21]TSNPDCL!G44</f>
        <v>0</v>
      </c>
      <c r="Q33" s="95">
        <f>[21]TSNPDCL!H44</f>
        <v>0</v>
      </c>
      <c r="R33" s="95">
        <f>[21]TSNPDCL!I44</f>
        <v>0</v>
      </c>
      <c r="S33" s="95">
        <f>[21]TSNPDCL!J44</f>
        <v>0</v>
      </c>
      <c r="T33" s="95">
        <f>[21]TSNPDCL!K44</f>
        <v>0</v>
      </c>
      <c r="U33" s="95">
        <f>[21]TSNPDCL!L44</f>
        <v>0</v>
      </c>
      <c r="V33" s="96">
        <f>[21]TSNPDCL!M44</f>
        <v>0</v>
      </c>
      <c r="W33" s="97">
        <f>[21]TSNPDCL!N44</f>
        <v>0</v>
      </c>
    </row>
    <row r="34" spans="1:23">
      <c r="A34" s="49" t="s">
        <v>40</v>
      </c>
      <c r="B34" s="94">
        <f>[20]TSNPDCL!D45</f>
        <v>3.7148399999999998E-2</v>
      </c>
      <c r="C34" s="95">
        <f>[20]TSNPDCL!E45</f>
        <v>3.7891368000000009E-2</v>
      </c>
      <c r="D34" s="95">
        <f>[20]TSNPDCL!F45</f>
        <v>3.8649195359999999E-2</v>
      </c>
      <c r="E34" s="95">
        <f>[20]TSNPDCL!G45</f>
        <v>3.9422179267199993E-2</v>
      </c>
      <c r="F34" s="95">
        <f>[20]TSNPDCL!H45</f>
        <v>4.0210622852544002E-2</v>
      </c>
      <c r="G34" s="95">
        <f>[20]TSNPDCL!I45</f>
        <v>4.1014835309594877E-2</v>
      </c>
      <c r="H34" s="95">
        <f>[20]TSNPDCL!J45</f>
        <v>4.1835132015786779E-2</v>
      </c>
      <c r="I34" s="95">
        <f>[20]TSNPDCL!K45</f>
        <v>4.2671834656102525E-2</v>
      </c>
      <c r="J34" s="95">
        <f>[20]TSNPDCL!L45</f>
        <v>4.352527134922457E-2</v>
      </c>
      <c r="K34" s="96">
        <f>[20]TSNPDCL!M45</f>
        <v>4.4395776776209067E-2</v>
      </c>
      <c r="L34" s="97">
        <f>[20]TSNPDCL!N45</f>
        <v>4.5283692311733244E-2</v>
      </c>
      <c r="M34" s="94">
        <f>[21]TSNPDCL!D45</f>
        <v>3.6420000000000001E-2</v>
      </c>
      <c r="N34" s="95">
        <f>[21]TSNPDCL!E45</f>
        <v>3.6420000000000001E-2</v>
      </c>
      <c r="O34" s="95">
        <f>[21]TSNPDCL!F45</f>
        <v>3.6420000000000001E-2</v>
      </c>
      <c r="P34" s="95">
        <f>[21]TSNPDCL!G45</f>
        <v>3.6420000000000001E-2</v>
      </c>
      <c r="Q34" s="95">
        <f>[21]TSNPDCL!H45</f>
        <v>3.6420000000000001E-2</v>
      </c>
      <c r="R34" s="95">
        <f>[21]TSNPDCL!I45</f>
        <v>3.6420000000000001E-2</v>
      </c>
      <c r="S34" s="95">
        <f>[21]TSNPDCL!J45</f>
        <v>3.6420000000000001E-2</v>
      </c>
      <c r="T34" s="95">
        <f>[21]TSNPDCL!K45</f>
        <v>3.6420000000000001E-2</v>
      </c>
      <c r="U34" s="95">
        <f>[21]TSNPDCL!L45</f>
        <v>3.6420000000000001E-2</v>
      </c>
      <c r="V34" s="96">
        <f>[21]TSNPDCL!M45</f>
        <v>3.6420000000000001E-2</v>
      </c>
      <c r="W34" s="97">
        <f>[21]TSNPDCL!N45</f>
        <v>3.6420000000000001E-2</v>
      </c>
    </row>
    <row r="35" spans="1:23">
      <c r="A35" s="49" t="s">
        <v>46</v>
      </c>
      <c r="B35" s="94">
        <f>[20]TSNPDCL!D46</f>
        <v>4.3414015928493477</v>
      </c>
      <c r="C35" s="95">
        <f>[20]TSNPDCL!E46</f>
        <v>4.49224505520076</v>
      </c>
      <c r="D35" s="95">
        <f>[20]TSNPDCL!F46</f>
        <v>4.6497187651904639</v>
      </c>
      <c r="E35" s="95">
        <f>[20]TSNPDCL!G46</f>
        <v>4.81416883038378</v>
      </c>
      <c r="F35" s="95">
        <f>[20]TSNPDCL!H46</f>
        <v>4.9859613945716665</v>
      </c>
      <c r="G35" s="95">
        <f>[20]TSNPDCL!I46</f>
        <v>5.165483869927729</v>
      </c>
      <c r="H35" s="95">
        <f>[20]TSNPDCL!J46</f>
        <v>5.3531462478598586</v>
      </c>
      <c r="I35" s="95">
        <f>[20]TSNPDCL!K46</f>
        <v>5.5493824937129821</v>
      </c>
      <c r="J35" s="95">
        <f>[20]TSNPDCL!L46</f>
        <v>5.7546520308234905</v>
      </c>
      <c r="K35" s="96">
        <f>[20]TSNPDCL!M46</f>
        <v>5.9694413197932548</v>
      </c>
      <c r="L35" s="97">
        <f>[20]TSNPDCL!N46</f>
        <v>6.1942655392434078</v>
      </c>
      <c r="M35" s="94">
        <f>[21]TSNPDCL!D46</f>
        <v>4.2687324715149995</v>
      </c>
      <c r="N35" s="95">
        <f>[21]TSNPDCL!E46</f>
        <v>4.3420455026101497</v>
      </c>
      <c r="O35" s="95">
        <f>[21]TSNPDCL!F46</f>
        <v>4.4168320776632513</v>
      </c>
      <c r="P35" s="95">
        <f>[21]TSNPDCL!G46</f>
        <v>4.4931247880538239</v>
      </c>
      <c r="Q35" s="95">
        <f>[21]TSNPDCL!H46</f>
        <v>4.5709569996239914</v>
      </c>
      <c r="R35" s="95">
        <f>[21]TSNPDCL!I46</f>
        <v>4.6503628721369834</v>
      </c>
      <c r="S35" s="95">
        <f>[21]TSNPDCL!J46</f>
        <v>4.7313773792467888</v>
      </c>
      <c r="T35" s="95">
        <f>[21]TSNPDCL!K46</f>
        <v>4.8140363289928656</v>
      </c>
      <c r="U35" s="95">
        <f>[21]TSNPDCL!L46</f>
        <v>4.8983763848342257</v>
      </c>
      <c r="V35" s="96">
        <f>[21]TSNPDCL!M46</f>
        <v>4.9844350872375518</v>
      </c>
      <c r="W35" s="97">
        <f>[21]TSNPDCL!N46</f>
        <v>5.0722508758345342</v>
      </c>
    </row>
    <row r="36" spans="1:23">
      <c r="A36" s="50" t="s">
        <v>35</v>
      </c>
      <c r="B36" s="94">
        <f>[20]TSNPDCL!D47</f>
        <v>0</v>
      </c>
      <c r="C36" s="95">
        <f>[20]TSNPDCL!E47</f>
        <v>0</v>
      </c>
      <c r="D36" s="95">
        <f>[20]TSNPDCL!F47</f>
        <v>0</v>
      </c>
      <c r="E36" s="95">
        <f>[20]TSNPDCL!G47</f>
        <v>0</v>
      </c>
      <c r="F36" s="95">
        <f>[20]TSNPDCL!H47</f>
        <v>0</v>
      </c>
      <c r="G36" s="95">
        <f>[20]TSNPDCL!I47</f>
        <v>0</v>
      </c>
      <c r="H36" s="95">
        <f>[20]TSNPDCL!J47</f>
        <v>0</v>
      </c>
      <c r="I36" s="95">
        <f>[20]TSNPDCL!K47</f>
        <v>0</v>
      </c>
      <c r="J36" s="95">
        <f>[20]TSNPDCL!L47</f>
        <v>0</v>
      </c>
      <c r="K36" s="96">
        <f>[20]TSNPDCL!M47</f>
        <v>0</v>
      </c>
      <c r="L36" s="97">
        <f>[20]TSNPDCL!N47</f>
        <v>0</v>
      </c>
      <c r="M36" s="94">
        <f>[21]TSNPDCL!D47</f>
        <v>0</v>
      </c>
      <c r="N36" s="95">
        <f>[21]TSNPDCL!E47</f>
        <v>0</v>
      </c>
      <c r="O36" s="95">
        <f>[21]TSNPDCL!F47</f>
        <v>0</v>
      </c>
      <c r="P36" s="95">
        <f>[21]TSNPDCL!G47</f>
        <v>0</v>
      </c>
      <c r="Q36" s="95">
        <f>[21]TSNPDCL!H47</f>
        <v>0</v>
      </c>
      <c r="R36" s="95">
        <f>[21]TSNPDCL!I47</f>
        <v>0</v>
      </c>
      <c r="S36" s="95">
        <f>[21]TSNPDCL!J47</f>
        <v>0</v>
      </c>
      <c r="T36" s="95">
        <f>[21]TSNPDCL!K47</f>
        <v>0</v>
      </c>
      <c r="U36" s="95">
        <f>[21]TSNPDCL!L47</f>
        <v>0</v>
      </c>
      <c r="V36" s="96">
        <f>[21]TSNPDCL!M47</f>
        <v>0</v>
      </c>
      <c r="W36" s="97">
        <f>[21]TSNPDCL!N47</f>
        <v>0</v>
      </c>
    </row>
    <row r="37" spans="1:23">
      <c r="A37" s="49" t="s">
        <v>47</v>
      </c>
      <c r="B37" s="94">
        <f>[20]TSNPDCL!D48</f>
        <v>16.878512577149706</v>
      </c>
      <c r="C37" s="95">
        <f>[20]TSNPDCL!E48</f>
        <v>17.535160156098872</v>
      </c>
      <c r="D37" s="95">
        <f>[20]TSNPDCL!F48</f>
        <v>18.217596240838297</v>
      </c>
      <c r="E37" s="95">
        <f>[20]TSNPDCL!G48</f>
        <v>18.926838049678572</v>
      </c>
      <c r="F37" s="95">
        <f>[20]TSNPDCL!H48</f>
        <v>19.663943060005067</v>
      </c>
      <c r="G37" s="95">
        <f>[20]TSNPDCL!I48</f>
        <v>20.430010605751207</v>
      </c>
      <c r="H37" s="95">
        <f>[20]TSNPDCL!J48</f>
        <v>21.226183538383971</v>
      </c>
      <c r="I37" s="95">
        <f>[20]TSNPDCL!K48</f>
        <v>22.053649953930535</v>
      </c>
      <c r="J37" s="95">
        <f>[20]TSNPDCL!L48</f>
        <v>22.913644988675696</v>
      </c>
      <c r="K37" s="96">
        <f>[20]TSNPDCL!M48</f>
        <v>23.80745268626471</v>
      </c>
      <c r="L37" s="97">
        <f>[20]TSNPDCL!N48</f>
        <v>24.736407939054956</v>
      </c>
      <c r="M37" s="94">
        <f>[21]TSNPDCL!D48</f>
        <v>16.408545162553882</v>
      </c>
      <c r="N37" s="95">
        <f>[21]TSNPDCL!E48</f>
        <v>16.572034984762528</v>
      </c>
      <c r="O37" s="95">
        <f>[21]TSNPDCL!F48</f>
        <v>16.737160690997658</v>
      </c>
      <c r="P37" s="95">
        <f>[21]TSNPDCL!G48</f>
        <v>16.903938659815623</v>
      </c>
      <c r="Q37" s="95">
        <f>[21]TSNPDCL!H48</f>
        <v>17.072385433952661</v>
      </c>
      <c r="R37" s="95">
        <f>[21]TSNPDCL!I48</f>
        <v>17.242517721974579</v>
      </c>
      <c r="S37" s="95">
        <f>[21]TSNPDCL!J48</f>
        <v>17.414352399943102</v>
      </c>
      <c r="T37" s="95">
        <f>[21]TSNPDCL!K48</f>
        <v>17.587906513099018</v>
      </c>
      <c r="U37" s="95">
        <f>[21]TSNPDCL!L48</f>
        <v>17.763197277562362</v>
      </c>
      <c r="V37" s="96">
        <f>[21]TSNPDCL!M48</f>
        <v>17.940242082049711</v>
      </c>
      <c r="W37" s="97">
        <f>[21]TSNPDCL!N48</f>
        <v>18.119058489608911</v>
      </c>
    </row>
    <row r="38" spans="1:23">
      <c r="A38" s="49" t="s">
        <v>36</v>
      </c>
      <c r="B38" s="94">
        <f>[20]TSNPDCL!D49</f>
        <v>361.64219769164794</v>
      </c>
      <c r="C38" s="95">
        <f>[20]TSNPDCL!E49</f>
        <v>383.34815220666502</v>
      </c>
      <c r="D38" s="95">
        <f>[20]TSNPDCL!F49</f>
        <v>406.41443523203645</v>
      </c>
      <c r="E38" s="95">
        <f>[20]TSNPDCL!G49</f>
        <v>430.92968124401011</v>
      </c>
      <c r="F38" s="95">
        <f>[20]TSNPDCL!H49</f>
        <v>456.98850161438361</v>
      </c>
      <c r="G38" s="95">
        <f>[20]TSNPDCL!I49</f>
        <v>484.69189992750233</v>
      </c>
      <c r="H38" s="95">
        <f>[20]TSNPDCL!J49</f>
        <v>514.14771691973249</v>
      </c>
      <c r="I38" s="95">
        <f>[20]TSNPDCL!K49</f>
        <v>545.47110720269586</v>
      </c>
      <c r="J38" s="95">
        <f>[20]TSNPDCL!L49</f>
        <v>578.78505009236778</v>
      </c>
      <c r="K38" s="96">
        <f>[20]TSNPDCL!M49</f>
        <v>614.22089703913878</v>
      </c>
      <c r="L38" s="97">
        <f>[20]TSNPDCL!N49</f>
        <v>651.91895834003583</v>
      </c>
      <c r="M38" s="94">
        <f>[21]TSNPDCL!D49</f>
        <v>347.3717726936195</v>
      </c>
      <c r="N38" s="95">
        <f>[21]TSNPDCL!E49</f>
        <v>353.64598031401107</v>
      </c>
      <c r="O38" s="95">
        <f>[21]TSNPDCL!F49</f>
        <v>360.03838909147521</v>
      </c>
      <c r="P38" s="95">
        <f>[21]TSNPDCL!G49</f>
        <v>366.55128275925472</v>
      </c>
      <c r="Q38" s="95">
        <f>[21]TSNPDCL!H49</f>
        <v>373.18698982130684</v>
      </c>
      <c r="R38" s="95">
        <f>[21]TSNPDCL!I49</f>
        <v>379.94788443730931</v>
      </c>
      <c r="S38" s="95">
        <f>[21]TSNPDCL!J49</f>
        <v>386.83638732524332</v>
      </c>
      <c r="T38" s="95">
        <f>[21]TSNPDCL!K49</f>
        <v>393.85496668190507</v>
      </c>
      <c r="U38" s="95">
        <f>[21]TSNPDCL!L49</f>
        <v>401.00613912170121</v>
      </c>
      <c r="V38" s="96">
        <f>[21]TSNPDCL!M49</f>
        <v>408.29247063409292</v>
      </c>
      <c r="W38" s="97">
        <f>[21]TSNPDCL!N49</f>
        <v>415.71657756006113</v>
      </c>
    </row>
    <row r="39" spans="1:23">
      <c r="A39" s="50" t="s">
        <v>38</v>
      </c>
      <c r="B39" s="94">
        <f>[20]TSNPDCL!D50</f>
        <v>27.586774534800004</v>
      </c>
      <c r="C39" s="95">
        <f>[20]TSNPDCL!E50</f>
        <v>28.497660255192006</v>
      </c>
      <c r="D39" s="95">
        <f>[20]TSNPDCL!F50</f>
        <v>29.448499478299684</v>
      </c>
      <c r="E39" s="95">
        <f>[20]TSNPDCL!G50</f>
        <v>30.441242151621669</v>
      </c>
      <c r="F39" s="95">
        <f>[20]TSNPDCL!H50</f>
        <v>31.477951401295545</v>
      </c>
      <c r="G39" s="95">
        <f>[20]TSNPDCL!I50</f>
        <v>32.56081157731726</v>
      </c>
      <c r="H39" s="95">
        <f>[20]TSNPDCL!J50</f>
        <v>33.692136972376844</v>
      </c>
      <c r="I39" s="95">
        <f>[20]TSNPDCL!K50</f>
        <v>34.8743812764355</v>
      </c>
      <c r="J39" s="95">
        <f>[20]TSNPDCL!L50</f>
        <v>36.110147835172853</v>
      </c>
      <c r="K39" s="96">
        <f>[20]TSNPDCL!M50</f>
        <v>37.402200787027695</v>
      </c>
      <c r="L39" s="97">
        <f>[20]TSNPDCL!N50</f>
        <v>38.753477160801538</v>
      </c>
      <c r="M39" s="94">
        <f>[21]TSNPDCL!D50</f>
        <v>26.929527016200002</v>
      </c>
      <c r="N39" s="95">
        <f>[21]TSNPDCL!E50</f>
        <v>27.147317809662006</v>
      </c>
      <c r="O39" s="95">
        <f>[21]TSNPDCL!F50</f>
        <v>27.367395251524623</v>
      </c>
      <c r="P39" s="95">
        <f>[21]TSNPDCL!G50</f>
        <v>27.589784383081192</v>
      </c>
      <c r="Q39" s="95">
        <f>[21]TSNPDCL!H50</f>
        <v>27.814510539534147</v>
      </c>
      <c r="R39" s="95">
        <f>[21]TSNPDCL!I50</f>
        <v>28.041599353804074</v>
      </c>
      <c r="S39" s="95">
        <f>[21]TSNPDCL!J50</f>
        <v>28.271076760394198</v>
      </c>
      <c r="T39" s="95">
        <f>[21]TSNPDCL!K50</f>
        <v>28.50296899931126</v>
      </c>
      <c r="U39" s="95">
        <f>[21]TSNPDCL!L50</f>
        <v>28.737302620043764</v>
      </c>
      <c r="V39" s="96">
        <f>[21]TSNPDCL!M50</f>
        <v>28.974104485598374</v>
      </c>
      <c r="W39" s="97">
        <f>[21]TSNPDCL!N50</f>
        <v>29.213401776595614</v>
      </c>
    </row>
    <row r="40" spans="1:23">
      <c r="A40" s="50" t="s">
        <v>39</v>
      </c>
      <c r="B40" s="94">
        <f>[20]TSNPDCL!D51</f>
        <v>2.13978767</v>
      </c>
      <c r="C40" s="95">
        <f>[20]TSNPDCL!E51</f>
        <v>2.1757268283000002</v>
      </c>
      <c r="D40" s="95">
        <f>[20]TSNPDCL!F51</f>
        <v>2.2134132583070003</v>
      </c>
      <c r="E40" s="95">
        <f>[20]TSNPDCL!G51</f>
        <v>2.2529323361580302</v>
      </c>
      <c r="F40" s="95">
        <f>[20]TSNPDCL!H51</f>
        <v>2.2943736272990392</v>
      </c>
      <c r="G40" s="95">
        <f>[20]TSNPDCL!I51</f>
        <v>2.3378310927704224</v>
      </c>
      <c r="H40" s="95">
        <f>[20]TSNPDCL!J51</f>
        <v>2.3834033056796322</v>
      </c>
      <c r="I40" s="95">
        <f>[20]TSNPDCL!K51</f>
        <v>2.4311936783651298</v>
      </c>
      <c r="J40" s="95">
        <f>[20]TSNPDCL!L51</f>
        <v>2.4813107007809632</v>
      </c>
      <c r="K40" s="96">
        <f>[20]TSNPDCL!M51</f>
        <v>2.5338681906574916</v>
      </c>
      <c r="L40" s="97">
        <f>[20]TSNPDCL!N51</f>
        <v>2.5889855560213455</v>
      </c>
      <c r="M40" s="94">
        <f>[21]TSNPDCL!D51</f>
        <v>2.1126079299999998</v>
      </c>
      <c r="N40" s="95">
        <f>[21]TSNPDCL!E51</f>
        <v>2.1197723953000001</v>
      </c>
      <c r="O40" s="95">
        <f>[21]TSNPDCL!F51</f>
        <v>2.1270085052529999</v>
      </c>
      <c r="P40" s="95">
        <f>[21]TSNPDCL!G51</f>
        <v>2.1343169763055299</v>
      </c>
      <c r="Q40" s="95">
        <f>[21]TSNPDCL!H51</f>
        <v>2.1416985320685851</v>
      </c>
      <c r="R40" s="95">
        <f>[21]TSNPDCL!I51</f>
        <v>2.149153903389271</v>
      </c>
      <c r="S40" s="95">
        <f>[21]TSNPDCL!J51</f>
        <v>2.156683828423164</v>
      </c>
      <c r="T40" s="95">
        <f>[21]TSNPDCL!K51</f>
        <v>2.1642890527073955</v>
      </c>
      <c r="U40" s="95">
        <f>[21]TSNPDCL!L51</f>
        <v>2.1719703292344694</v>
      </c>
      <c r="V40" s="96">
        <f>[21]TSNPDCL!M51</f>
        <v>2.1797284185268144</v>
      </c>
      <c r="W40" s="97">
        <f>[21]TSNPDCL!N51</f>
        <v>2.1875640887120826</v>
      </c>
    </row>
    <row r="41" spans="1:23">
      <c r="A41" s="51" t="s">
        <v>49</v>
      </c>
      <c r="B41" s="94">
        <f>[20]TSNPDCL!D52</f>
        <v>0</v>
      </c>
      <c r="C41" s="95">
        <f>[20]TSNPDCL!E52</f>
        <v>0</v>
      </c>
      <c r="D41" s="95">
        <f>[20]TSNPDCL!F52</f>
        <v>0</v>
      </c>
      <c r="E41" s="95">
        <f>[20]TSNPDCL!G52</f>
        <v>0</v>
      </c>
      <c r="F41" s="95">
        <f>[20]TSNPDCL!H52</f>
        <v>0</v>
      </c>
      <c r="G41" s="95">
        <f>[20]TSNPDCL!I52</f>
        <v>0</v>
      </c>
      <c r="H41" s="95">
        <f>[20]TSNPDCL!J52</f>
        <v>0</v>
      </c>
      <c r="I41" s="95">
        <f>[20]TSNPDCL!K52</f>
        <v>0</v>
      </c>
      <c r="J41" s="95">
        <f>[20]TSNPDCL!L52</f>
        <v>0</v>
      </c>
      <c r="K41" s="96">
        <f>[20]TSNPDCL!M52</f>
        <v>0</v>
      </c>
      <c r="L41" s="97">
        <f>[20]TSNPDCL!N52</f>
        <v>0</v>
      </c>
      <c r="M41" s="94">
        <f>[21]TSNPDCL!D52</f>
        <v>0</v>
      </c>
      <c r="N41" s="95">
        <f>[21]TSNPDCL!E52</f>
        <v>0</v>
      </c>
      <c r="O41" s="95">
        <f>[21]TSNPDCL!F52</f>
        <v>0</v>
      </c>
      <c r="P41" s="95">
        <f>[21]TSNPDCL!G52</f>
        <v>0</v>
      </c>
      <c r="Q41" s="95">
        <f>[21]TSNPDCL!H52</f>
        <v>0</v>
      </c>
      <c r="R41" s="95">
        <f>[21]TSNPDCL!I52</f>
        <v>0</v>
      </c>
      <c r="S41" s="95">
        <f>[21]TSNPDCL!J52</f>
        <v>0</v>
      </c>
      <c r="T41" s="95">
        <f>[21]TSNPDCL!K52</f>
        <v>0</v>
      </c>
      <c r="U41" s="95">
        <f>[21]TSNPDCL!L52</f>
        <v>0</v>
      </c>
      <c r="V41" s="96">
        <f>[21]TSNPDCL!M52</f>
        <v>0</v>
      </c>
      <c r="W41" s="97">
        <f>[21]TSNPDCL!N52</f>
        <v>0</v>
      </c>
    </row>
    <row r="42" spans="1:23">
      <c r="A42" s="51" t="s">
        <v>48</v>
      </c>
      <c r="B42" s="94">
        <f>[20]TSNPDCL!D53</f>
        <v>0</v>
      </c>
      <c r="C42" s="95">
        <f>[20]TSNPDCL!E53</f>
        <v>0</v>
      </c>
      <c r="D42" s="95">
        <f>[20]TSNPDCL!F53</f>
        <v>0</v>
      </c>
      <c r="E42" s="95">
        <f>[20]TSNPDCL!G53</f>
        <v>0</v>
      </c>
      <c r="F42" s="95">
        <f>[20]TSNPDCL!H53</f>
        <v>0</v>
      </c>
      <c r="G42" s="95">
        <f>[20]TSNPDCL!I53</f>
        <v>0</v>
      </c>
      <c r="H42" s="95">
        <f>[20]TSNPDCL!J53</f>
        <v>0</v>
      </c>
      <c r="I42" s="95">
        <f>[20]TSNPDCL!K53</f>
        <v>0</v>
      </c>
      <c r="J42" s="95">
        <f>[20]TSNPDCL!L53</f>
        <v>0</v>
      </c>
      <c r="K42" s="96">
        <f>[20]TSNPDCL!M53</f>
        <v>0</v>
      </c>
      <c r="L42" s="97">
        <f>[20]TSNPDCL!N53</f>
        <v>0</v>
      </c>
      <c r="M42" s="94">
        <f>[21]TSNPDCL!D53</f>
        <v>0</v>
      </c>
      <c r="N42" s="95">
        <f>[21]TSNPDCL!E53</f>
        <v>0</v>
      </c>
      <c r="O42" s="95">
        <f>[21]TSNPDCL!F53</f>
        <v>0</v>
      </c>
      <c r="P42" s="95">
        <f>[21]TSNPDCL!G53</f>
        <v>0</v>
      </c>
      <c r="Q42" s="95">
        <f>[21]TSNPDCL!H53</f>
        <v>0</v>
      </c>
      <c r="R42" s="95">
        <f>[21]TSNPDCL!I53</f>
        <v>0</v>
      </c>
      <c r="S42" s="95">
        <f>[21]TSNPDCL!J53</f>
        <v>0</v>
      </c>
      <c r="T42" s="95">
        <f>[21]TSNPDCL!K53</f>
        <v>0</v>
      </c>
      <c r="U42" s="95">
        <f>[21]TSNPDCL!L53</f>
        <v>0</v>
      </c>
      <c r="V42" s="96">
        <f>[21]TSNPDCL!M53</f>
        <v>0</v>
      </c>
      <c r="W42" s="97">
        <f>[21]TSNPDCL!N53</f>
        <v>0</v>
      </c>
    </row>
    <row r="43" spans="1:23">
      <c r="A43" s="48" t="s">
        <v>18</v>
      </c>
      <c r="B43" s="37">
        <f>SUM(B44:B56)</f>
        <v>3761.5161452158773</v>
      </c>
      <c r="C43" s="27">
        <f>SUM(C44:C56)</f>
        <v>4080.8184813525713</v>
      </c>
      <c r="D43" s="27">
        <f t="shared" ref="D43:L43" si="6">SUM(D44:D56)</f>
        <v>4574.2933227190124</v>
      </c>
      <c r="E43" s="27">
        <f t="shared" si="6"/>
        <v>5134.3516197276867</v>
      </c>
      <c r="F43" s="27">
        <f t="shared" si="6"/>
        <v>5770.474439741065</v>
      </c>
      <c r="G43" s="27">
        <f t="shared" si="6"/>
        <v>6493.4835325395788</v>
      </c>
      <c r="H43" s="27">
        <f t="shared" si="6"/>
        <v>7179.0308043729401</v>
      </c>
      <c r="I43" s="27">
        <f t="shared" si="6"/>
        <v>7941.2505968023106</v>
      </c>
      <c r="J43" s="27">
        <f t="shared" si="6"/>
        <v>8788.9637809801552</v>
      </c>
      <c r="K43" s="93">
        <f t="shared" si="6"/>
        <v>9732.0649073036057</v>
      </c>
      <c r="L43" s="28">
        <f t="shared" si="6"/>
        <v>10781.584398300887</v>
      </c>
      <c r="M43" s="37">
        <f>SUM(M44:M56)</f>
        <v>3604.9982086858454</v>
      </c>
      <c r="N43" s="27">
        <f t="shared" ref="N43:W43" si="7">SUM(N44:N56)</f>
        <v>3737.0974967466827</v>
      </c>
      <c r="O43" s="27">
        <f t="shared" si="7"/>
        <v>4012.4080130575212</v>
      </c>
      <c r="P43" s="27">
        <f t="shared" si="7"/>
        <v>4312.749355243679</v>
      </c>
      <c r="Q43" s="27">
        <f t="shared" si="7"/>
        <v>4640.5607001480084</v>
      </c>
      <c r="R43" s="27">
        <f t="shared" si="7"/>
        <v>4998.4809204244521</v>
      </c>
      <c r="S43" s="27">
        <f t="shared" si="7"/>
        <v>5389.492482004478</v>
      </c>
      <c r="T43" s="27">
        <f t="shared" si="7"/>
        <v>5816.8077288834083</v>
      </c>
      <c r="U43" s="27">
        <f t="shared" si="7"/>
        <v>6283.9577938746561</v>
      </c>
      <c r="V43" s="93">
        <f t="shared" si="7"/>
        <v>6794.8643978416403</v>
      </c>
      <c r="W43" s="28">
        <f t="shared" si="7"/>
        <v>7353.8148261651177</v>
      </c>
    </row>
    <row r="44" spans="1:23">
      <c r="A44" s="51" t="s">
        <v>50</v>
      </c>
      <c r="B44" s="94">
        <f>[20]TSNPDCL!D61</f>
        <v>787.30546527536376</v>
      </c>
      <c r="C44" s="95">
        <f>[20]TSNPDCL!E61</f>
        <v>711.98223104218403</v>
      </c>
      <c r="D44" s="95">
        <f>[20]TSNPDCL!F61</f>
        <v>767.72082537262406</v>
      </c>
      <c r="E44" s="95">
        <f>[20]TSNPDCL!G61</f>
        <v>828.1377017123167</v>
      </c>
      <c r="F44" s="95">
        <f>[20]TSNPDCL!H61</f>
        <v>893.65262881937633</v>
      </c>
      <c r="G44" s="95">
        <f>[20]TSNPDCL!I61</f>
        <v>964.72531817422498</v>
      </c>
      <c r="H44" s="95">
        <f>[20]TSNPDCL!J61</f>
        <v>1041.8594093074551</v>
      </c>
      <c r="I44" s="95">
        <f>[20]TSNPDCL!K61</f>
        <v>1125.6068671712751</v>
      </c>
      <c r="J44" s="95">
        <f>[20]TSNPDCL!L61</f>
        <v>1216.5728352428494</v>
      </c>
      <c r="K44" s="96">
        <f>[20]TSNPDCL!M61</f>
        <v>1315.4209927599925</v>
      </c>
      <c r="L44" s="97">
        <f>[20]TSNPDCL!N61</f>
        <v>1422.8794697158976</v>
      </c>
      <c r="M44" s="94">
        <f>[21]TSNPDCL!D61</f>
        <v>753.47916158779606</v>
      </c>
      <c r="N44" s="95">
        <f>[21]TSNPDCL!E61</f>
        <v>640.52641937163196</v>
      </c>
      <c r="O44" s="95">
        <f>[21]TSNPDCL!F61</f>
        <v>659.4285869866942</v>
      </c>
      <c r="P44" s="95">
        <f>[21]TSNPDCL!G61</f>
        <v>678.90098893015158</v>
      </c>
      <c r="Q44" s="95">
        <f>[21]TSNPDCL!H61</f>
        <v>698.96108409136878</v>
      </c>
      <c r="R44" s="95">
        <f>[21]TSNPDCL!I61</f>
        <v>719.62687158068445</v>
      </c>
      <c r="S44" s="95">
        <f>[21]TSNPDCL!J61</f>
        <v>740.91690757919082</v>
      </c>
      <c r="T44" s="95">
        <f>[21]TSNPDCL!K61</f>
        <v>762.85032271741511</v>
      </c>
      <c r="U44" s="95">
        <f>[21]TSNPDCL!L61</f>
        <v>785.44683999958852</v>
      </c>
      <c r="V44" s="96">
        <f>[21]TSNPDCL!M61</f>
        <v>808.72679329072298</v>
      </c>
      <c r="W44" s="97">
        <f>[21]TSNPDCL!N61</f>
        <v>832.71114638426127</v>
      </c>
    </row>
    <row r="45" spans="1:23">
      <c r="A45" s="52" t="s">
        <v>51</v>
      </c>
      <c r="B45" s="94">
        <f>[20]TSNPDCL!D62</f>
        <v>0</v>
      </c>
      <c r="C45" s="95">
        <f>[20]TSNPDCL!E62</f>
        <v>0</v>
      </c>
      <c r="D45" s="95">
        <f>[20]TSNPDCL!F62</f>
        <v>0</v>
      </c>
      <c r="E45" s="95">
        <f>[20]TSNPDCL!G62</f>
        <v>0</v>
      </c>
      <c r="F45" s="95">
        <f>[20]TSNPDCL!H62</f>
        <v>0</v>
      </c>
      <c r="G45" s="95">
        <f>[20]TSNPDCL!I62</f>
        <v>0</v>
      </c>
      <c r="H45" s="95">
        <f>[20]TSNPDCL!J62</f>
        <v>0</v>
      </c>
      <c r="I45" s="95">
        <f>[20]TSNPDCL!K62</f>
        <v>0</v>
      </c>
      <c r="J45" s="95">
        <f>[20]TSNPDCL!L62</f>
        <v>0</v>
      </c>
      <c r="K45" s="96">
        <f>[20]TSNPDCL!M62</f>
        <v>0</v>
      </c>
      <c r="L45" s="97">
        <f>[20]TSNPDCL!N62</f>
        <v>0</v>
      </c>
      <c r="M45" s="94">
        <f>[21]TSNPDCL!D62</f>
        <v>0</v>
      </c>
      <c r="N45" s="95">
        <f>[21]TSNPDCL!E62</f>
        <v>0</v>
      </c>
      <c r="O45" s="95">
        <f>[21]TSNPDCL!F62</f>
        <v>0</v>
      </c>
      <c r="P45" s="95">
        <f>[21]TSNPDCL!G62</f>
        <v>0</v>
      </c>
      <c r="Q45" s="95">
        <f>[21]TSNPDCL!H62</f>
        <v>0</v>
      </c>
      <c r="R45" s="95">
        <f>[21]TSNPDCL!I62</f>
        <v>0</v>
      </c>
      <c r="S45" s="95">
        <f>[21]TSNPDCL!J62</f>
        <v>0</v>
      </c>
      <c r="T45" s="95">
        <f>[21]TSNPDCL!K62</f>
        <v>0</v>
      </c>
      <c r="U45" s="95">
        <f>[21]TSNPDCL!L62</f>
        <v>0</v>
      </c>
      <c r="V45" s="96">
        <f>[21]TSNPDCL!M62</f>
        <v>0</v>
      </c>
      <c r="W45" s="97">
        <f>[21]TSNPDCL!N62</f>
        <v>0</v>
      </c>
    </row>
    <row r="46" spans="1:23">
      <c r="A46" s="52" t="s">
        <v>52</v>
      </c>
      <c r="B46" s="94">
        <f>[20]TSNPDCL!D63</f>
        <v>0</v>
      </c>
      <c r="C46" s="95">
        <f>[20]TSNPDCL!E63</f>
        <v>0</v>
      </c>
      <c r="D46" s="95">
        <f>[20]TSNPDCL!F63</f>
        <v>0</v>
      </c>
      <c r="E46" s="95">
        <f>[20]TSNPDCL!G63</f>
        <v>0</v>
      </c>
      <c r="F46" s="95">
        <f>[20]TSNPDCL!H63</f>
        <v>0</v>
      </c>
      <c r="G46" s="95">
        <f>[20]TSNPDCL!I63</f>
        <v>0</v>
      </c>
      <c r="H46" s="95">
        <f>[20]TSNPDCL!J63</f>
        <v>0</v>
      </c>
      <c r="I46" s="95">
        <f>[20]TSNPDCL!K63</f>
        <v>0</v>
      </c>
      <c r="J46" s="95">
        <f>[20]TSNPDCL!L63</f>
        <v>0</v>
      </c>
      <c r="K46" s="96">
        <f>[20]TSNPDCL!M63</f>
        <v>0</v>
      </c>
      <c r="L46" s="97">
        <f>[20]TSNPDCL!N63</f>
        <v>0</v>
      </c>
      <c r="M46" s="94">
        <f>[21]TSNPDCL!D63</f>
        <v>0</v>
      </c>
      <c r="N46" s="95">
        <f>[21]TSNPDCL!E63</f>
        <v>0</v>
      </c>
      <c r="O46" s="95">
        <f>[21]TSNPDCL!F63</f>
        <v>0</v>
      </c>
      <c r="P46" s="95">
        <f>[21]TSNPDCL!G63</f>
        <v>0</v>
      </c>
      <c r="Q46" s="95">
        <f>[21]TSNPDCL!H63</f>
        <v>0</v>
      </c>
      <c r="R46" s="95">
        <f>[21]TSNPDCL!I63</f>
        <v>0</v>
      </c>
      <c r="S46" s="95">
        <f>[21]TSNPDCL!J63</f>
        <v>0</v>
      </c>
      <c r="T46" s="95">
        <f>[21]TSNPDCL!K63</f>
        <v>0</v>
      </c>
      <c r="U46" s="95">
        <f>[21]TSNPDCL!L63</f>
        <v>0</v>
      </c>
      <c r="V46" s="96">
        <f>[21]TSNPDCL!M63</f>
        <v>0</v>
      </c>
      <c r="W46" s="97">
        <f>[21]TSNPDCL!N63</f>
        <v>0</v>
      </c>
    </row>
    <row r="47" spans="1:23">
      <c r="A47" s="52" t="s">
        <v>8</v>
      </c>
      <c r="B47" s="94">
        <f>[20]TSNPDCL!D64</f>
        <v>0</v>
      </c>
      <c r="C47" s="95">
        <f>[20]TSNPDCL!E64</f>
        <v>0</v>
      </c>
      <c r="D47" s="95">
        <f>[20]TSNPDCL!F64</f>
        <v>0</v>
      </c>
      <c r="E47" s="95">
        <f>[20]TSNPDCL!G64</f>
        <v>0</v>
      </c>
      <c r="F47" s="95">
        <f>[20]TSNPDCL!H64</f>
        <v>0</v>
      </c>
      <c r="G47" s="95">
        <f>[20]TSNPDCL!I64</f>
        <v>0</v>
      </c>
      <c r="H47" s="95">
        <f>[20]TSNPDCL!J64</f>
        <v>0</v>
      </c>
      <c r="I47" s="95">
        <f>[20]TSNPDCL!K64</f>
        <v>0</v>
      </c>
      <c r="J47" s="95">
        <f>[20]TSNPDCL!L64</f>
        <v>0</v>
      </c>
      <c r="K47" s="96">
        <f>[20]TSNPDCL!M64</f>
        <v>0</v>
      </c>
      <c r="L47" s="97">
        <f>[20]TSNPDCL!N64</f>
        <v>0</v>
      </c>
      <c r="M47" s="94">
        <f>[21]TSNPDCL!D64</f>
        <v>0</v>
      </c>
      <c r="N47" s="95">
        <f>[21]TSNPDCL!E64</f>
        <v>0</v>
      </c>
      <c r="O47" s="95">
        <f>[21]TSNPDCL!F64</f>
        <v>0</v>
      </c>
      <c r="P47" s="95">
        <f>[21]TSNPDCL!G64</f>
        <v>0</v>
      </c>
      <c r="Q47" s="95">
        <f>[21]TSNPDCL!H64</f>
        <v>0</v>
      </c>
      <c r="R47" s="95">
        <f>[21]TSNPDCL!I64</f>
        <v>0</v>
      </c>
      <c r="S47" s="95">
        <f>[21]TSNPDCL!J64</f>
        <v>0</v>
      </c>
      <c r="T47" s="95">
        <f>[21]TSNPDCL!K64</f>
        <v>0</v>
      </c>
      <c r="U47" s="95">
        <f>[21]TSNPDCL!L64</f>
        <v>0</v>
      </c>
      <c r="V47" s="96">
        <f>[21]TSNPDCL!M64</f>
        <v>0</v>
      </c>
      <c r="W47" s="97">
        <f>[21]TSNPDCL!N64</f>
        <v>0</v>
      </c>
    </row>
    <row r="48" spans="1:23">
      <c r="A48" s="51" t="s">
        <v>53</v>
      </c>
      <c r="B48" s="94">
        <f>[20]TSNPDCL!D65</f>
        <v>0</v>
      </c>
      <c r="C48" s="95">
        <f>[20]TSNPDCL!E65</f>
        <v>0</v>
      </c>
      <c r="D48" s="95">
        <f>[20]TSNPDCL!F65</f>
        <v>0</v>
      </c>
      <c r="E48" s="95">
        <f>[20]TSNPDCL!G65</f>
        <v>0</v>
      </c>
      <c r="F48" s="95">
        <f>[20]TSNPDCL!H65</f>
        <v>0</v>
      </c>
      <c r="G48" s="95">
        <f>[20]TSNPDCL!I65</f>
        <v>0</v>
      </c>
      <c r="H48" s="95">
        <f>[20]TSNPDCL!J65</f>
        <v>0</v>
      </c>
      <c r="I48" s="95">
        <f>[20]TSNPDCL!K65</f>
        <v>0</v>
      </c>
      <c r="J48" s="95">
        <f>[20]TSNPDCL!L65</f>
        <v>0</v>
      </c>
      <c r="K48" s="96">
        <f>[20]TSNPDCL!M65</f>
        <v>0</v>
      </c>
      <c r="L48" s="97">
        <f>[20]TSNPDCL!N65</f>
        <v>0</v>
      </c>
      <c r="M48" s="94">
        <f>[21]TSNPDCL!D65</f>
        <v>0</v>
      </c>
      <c r="N48" s="95">
        <f>[21]TSNPDCL!E65</f>
        <v>0</v>
      </c>
      <c r="O48" s="95">
        <f>[21]TSNPDCL!F65</f>
        <v>0</v>
      </c>
      <c r="P48" s="95">
        <f>[21]TSNPDCL!G65</f>
        <v>0</v>
      </c>
      <c r="Q48" s="95">
        <f>[21]TSNPDCL!H65</f>
        <v>0</v>
      </c>
      <c r="R48" s="95">
        <f>[21]TSNPDCL!I65</f>
        <v>0</v>
      </c>
      <c r="S48" s="95">
        <f>[21]TSNPDCL!J65</f>
        <v>0</v>
      </c>
      <c r="T48" s="95">
        <f>[21]TSNPDCL!K65</f>
        <v>0</v>
      </c>
      <c r="U48" s="95">
        <f>[21]TSNPDCL!L65</f>
        <v>0</v>
      </c>
      <c r="V48" s="96">
        <f>[21]TSNPDCL!M65</f>
        <v>0</v>
      </c>
      <c r="W48" s="97">
        <f>[21]TSNPDCL!N65</f>
        <v>0</v>
      </c>
    </row>
    <row r="49" spans="1:23">
      <c r="A49" s="51" t="s">
        <v>54</v>
      </c>
      <c r="B49" s="94">
        <f>[20]TSNPDCL!D66</f>
        <v>5.7367552635905694</v>
      </c>
      <c r="C49" s="95">
        <f>[20]TSNPDCL!E66</f>
        <v>5.9574366667859255</v>
      </c>
      <c r="D49" s="95">
        <f>[20]TSNPDCL!F66</f>
        <v>6.1899727604001127</v>
      </c>
      <c r="E49" s="95">
        <f>[20]TSNPDCL!G66</f>
        <v>6.4351232559266478</v>
      </c>
      <c r="F49" s="95">
        <f>[20]TSNPDCL!H66</f>
        <v>6.6936997647677261</v>
      </c>
      <c r="G49" s="95">
        <f>[20]TSNPDCL!I66</f>
        <v>6.9665694142294674</v>
      </c>
      <c r="H49" s="95">
        <f>[20]TSNPDCL!J66</f>
        <v>7.2546587169008241</v>
      </c>
      <c r="I49" s="95">
        <f>[20]TSNPDCL!K66</f>
        <v>7.558957711200744</v>
      </c>
      <c r="J49" s="95">
        <f>[20]TSNPDCL!L66</f>
        <v>7.8805243921269783</v>
      </c>
      <c r="K49" s="96">
        <f>[20]TSNPDCL!M66</f>
        <v>8.2204894525765155</v>
      </c>
      <c r="L49" s="97">
        <f>[20]TSNPDCL!N66</f>
        <v>8.5800613570380371</v>
      </c>
      <c r="M49" s="94">
        <f>[21]TSNPDCL!D66</f>
        <v>5.6377617071999993</v>
      </c>
      <c r="N49" s="95">
        <f>[21]TSNPDCL!E66</f>
        <v>5.7505169413440003</v>
      </c>
      <c r="O49" s="95">
        <f>[21]TSNPDCL!F66</f>
        <v>5.8655272801708795</v>
      </c>
      <c r="P49" s="95">
        <f>[21]TSNPDCL!G66</f>
        <v>5.9828378257742969</v>
      </c>
      <c r="Q49" s="95">
        <f>[21]TSNPDCL!H66</f>
        <v>6.1024945822897836</v>
      </c>
      <c r="R49" s="95">
        <f>[21]TSNPDCL!I66</f>
        <v>6.2245444739355786</v>
      </c>
      <c r="S49" s="95">
        <f>[21]TSNPDCL!J66</f>
        <v>6.3490353634142913</v>
      </c>
      <c r="T49" s="95">
        <f>[21]TSNPDCL!K66</f>
        <v>6.4760160706825785</v>
      </c>
      <c r="U49" s="95">
        <f>[21]TSNPDCL!L66</f>
        <v>6.6055363920962282</v>
      </c>
      <c r="V49" s="96">
        <f>[21]TSNPDCL!M66</f>
        <v>6.7376471199381509</v>
      </c>
      <c r="W49" s="97">
        <f>[21]TSNPDCL!N66</f>
        <v>6.8724000623369168</v>
      </c>
    </row>
    <row r="50" spans="1:23">
      <c r="A50" s="51" t="s">
        <v>35</v>
      </c>
      <c r="B50" s="94">
        <f>[20]TSNPDCL!D67</f>
        <v>0</v>
      </c>
      <c r="C50" s="95">
        <f>[20]TSNPDCL!E67</f>
        <v>0</v>
      </c>
      <c r="D50" s="95">
        <f>[20]TSNPDCL!F67</f>
        <v>0</v>
      </c>
      <c r="E50" s="95">
        <f>[20]TSNPDCL!G67</f>
        <v>0</v>
      </c>
      <c r="F50" s="95">
        <f>[20]TSNPDCL!H67</f>
        <v>0</v>
      </c>
      <c r="G50" s="95">
        <f>[20]TSNPDCL!I67</f>
        <v>0</v>
      </c>
      <c r="H50" s="95">
        <f>[20]TSNPDCL!J67</f>
        <v>0</v>
      </c>
      <c r="I50" s="95">
        <f>[20]TSNPDCL!K67</f>
        <v>0</v>
      </c>
      <c r="J50" s="95">
        <f>[20]TSNPDCL!L67</f>
        <v>0</v>
      </c>
      <c r="K50" s="96">
        <f>[20]TSNPDCL!M67</f>
        <v>0</v>
      </c>
      <c r="L50" s="97">
        <f>[20]TSNPDCL!N67</f>
        <v>0</v>
      </c>
      <c r="M50" s="94">
        <f>[21]TSNPDCL!D67</f>
        <v>0</v>
      </c>
      <c r="N50" s="95">
        <f>[21]TSNPDCL!E67</f>
        <v>0</v>
      </c>
      <c r="O50" s="95">
        <f>[21]TSNPDCL!F67</f>
        <v>0</v>
      </c>
      <c r="P50" s="95">
        <f>[21]TSNPDCL!G67</f>
        <v>0</v>
      </c>
      <c r="Q50" s="95">
        <f>[21]TSNPDCL!H67</f>
        <v>0</v>
      </c>
      <c r="R50" s="95">
        <f>[21]TSNPDCL!I67</f>
        <v>0</v>
      </c>
      <c r="S50" s="95">
        <f>[21]TSNPDCL!J67</f>
        <v>0</v>
      </c>
      <c r="T50" s="95">
        <f>[21]TSNPDCL!K67</f>
        <v>0</v>
      </c>
      <c r="U50" s="95">
        <f>[21]TSNPDCL!L67</f>
        <v>0</v>
      </c>
      <c r="V50" s="96">
        <f>[21]TSNPDCL!M67</f>
        <v>0</v>
      </c>
      <c r="W50" s="97">
        <f>[21]TSNPDCL!N67</f>
        <v>0</v>
      </c>
    </row>
    <row r="51" spans="1:23">
      <c r="A51" s="51" t="s">
        <v>55</v>
      </c>
      <c r="B51" s="94">
        <f>[20]TSNPDCL!D68</f>
        <v>2267.6968428460495</v>
      </c>
      <c r="C51" s="95">
        <f>[20]TSNPDCL!E68</f>
        <v>2607.8513692729575</v>
      </c>
      <c r="D51" s="95">
        <f>[20]TSNPDCL!F68</f>
        <v>2999.0290746639002</v>
      </c>
      <c r="E51" s="95">
        <f>[20]TSNPDCL!G68</f>
        <v>3448.8834358634849</v>
      </c>
      <c r="F51" s="95">
        <f>[20]TSNPDCL!H68</f>
        <v>3966.2159512430076</v>
      </c>
      <c r="G51" s="95">
        <f>[20]TSNPDCL!I68</f>
        <v>4561.1483439294589</v>
      </c>
      <c r="H51" s="95">
        <f>[20]TSNPDCL!J68</f>
        <v>5108.4861452009936</v>
      </c>
      <c r="I51" s="95">
        <f>[20]TSNPDCL!K68</f>
        <v>5721.5044826251151</v>
      </c>
      <c r="J51" s="95">
        <f>[20]TSNPDCL!L68</f>
        <v>6408.0850205401293</v>
      </c>
      <c r="K51" s="96">
        <f>[20]TSNPDCL!M68</f>
        <v>7177.0552230049434</v>
      </c>
      <c r="L51" s="97">
        <f>[20]TSNPDCL!N68</f>
        <v>8038.3018497655376</v>
      </c>
      <c r="M51" s="94">
        <f>[21]TSNPDCL!D68</f>
        <v>2169.1013279397002</v>
      </c>
      <c r="N51" s="95">
        <f>[21]TSNPDCL!E68</f>
        <v>2386.0114607336704</v>
      </c>
      <c r="O51" s="95">
        <f>[21]TSNPDCL!F68</f>
        <v>2624.612606807038</v>
      </c>
      <c r="P51" s="95">
        <f>[21]TSNPDCL!G68</f>
        <v>2887.0738674877416</v>
      </c>
      <c r="Q51" s="95">
        <f>[21]TSNPDCL!H68</f>
        <v>3175.7812542365155</v>
      </c>
      <c r="R51" s="95">
        <f>[21]TSNPDCL!I68</f>
        <v>3493.3593796601672</v>
      </c>
      <c r="S51" s="95">
        <f>[21]TSNPDCL!J68</f>
        <v>3842.695317626185</v>
      </c>
      <c r="T51" s="95">
        <f>[21]TSNPDCL!K68</f>
        <v>4226.9648493888035</v>
      </c>
      <c r="U51" s="95">
        <f>[21]TSNPDCL!L68</f>
        <v>4649.6613343276849</v>
      </c>
      <c r="V51" s="96">
        <f>[21]TSNPDCL!M68</f>
        <v>5114.6274677604533</v>
      </c>
      <c r="W51" s="97">
        <f>[21]TSNPDCL!N68</f>
        <v>5626.0902145364998</v>
      </c>
    </row>
    <row r="52" spans="1:23">
      <c r="A52" s="51" t="s">
        <v>56</v>
      </c>
      <c r="B52" s="94">
        <f>[20]TSNPDCL!D69</f>
        <v>27.8429284224</v>
      </c>
      <c r="C52" s="95">
        <f>[20]TSNPDCL!E69</f>
        <v>28.956645559296003</v>
      </c>
      <c r="D52" s="95">
        <f>[20]TSNPDCL!F69</f>
        <v>30.114911381667845</v>
      </c>
      <c r="E52" s="95">
        <f>[20]TSNPDCL!G69</f>
        <v>31.319507836934555</v>
      </c>
      <c r="F52" s="95">
        <f>[20]TSNPDCL!H69</f>
        <v>32.572288150411943</v>
      </c>
      <c r="G52" s="95">
        <f>[20]TSNPDCL!I69</f>
        <v>33.875179676428417</v>
      </c>
      <c r="H52" s="95">
        <f>[20]TSNPDCL!J69</f>
        <v>35.230186863485557</v>
      </c>
      <c r="I52" s="95">
        <f>[20]TSNPDCL!K69</f>
        <v>36.639394338024978</v>
      </c>
      <c r="J52" s="95">
        <f>[20]TSNPDCL!L69</f>
        <v>38.104970111545981</v>
      </c>
      <c r="K52" s="96">
        <f>[20]TSNPDCL!M69</f>
        <v>39.629168916007821</v>
      </c>
      <c r="L52" s="97">
        <f>[20]TSNPDCL!N69</f>
        <v>41.214335672648133</v>
      </c>
      <c r="M52" s="94">
        <f>[21]TSNPDCL!D69</f>
        <v>27.039767025600003</v>
      </c>
      <c r="N52" s="95">
        <f>[21]TSNPDCL!E69</f>
        <v>27.310164695856002</v>
      </c>
      <c r="O52" s="95">
        <f>[21]TSNPDCL!F69</f>
        <v>27.583266342814561</v>
      </c>
      <c r="P52" s="95">
        <f>[21]TSNPDCL!G69</f>
        <v>27.859099006242708</v>
      </c>
      <c r="Q52" s="95">
        <f>[21]TSNPDCL!H69</f>
        <v>28.137689996305134</v>
      </c>
      <c r="R52" s="95">
        <f>[21]TSNPDCL!I69</f>
        <v>28.419066896268188</v>
      </c>
      <c r="S52" s="95">
        <f>[21]TSNPDCL!J69</f>
        <v>28.703257565230871</v>
      </c>
      <c r="T52" s="95">
        <f>[21]TSNPDCL!K69</f>
        <v>28.990290140883179</v>
      </c>
      <c r="U52" s="95">
        <f>[21]TSNPDCL!L69</f>
        <v>29.280193042292012</v>
      </c>
      <c r="V52" s="96">
        <f>[21]TSNPDCL!M69</f>
        <v>29.57299497271493</v>
      </c>
      <c r="W52" s="97">
        <f>[21]TSNPDCL!N69</f>
        <v>29.86872492244208</v>
      </c>
    </row>
    <row r="53" spans="1:23">
      <c r="A53" s="51" t="s">
        <v>37</v>
      </c>
      <c r="B53" s="94">
        <f>[20]TSNPDCL!D70</f>
        <v>563.37489424592729</v>
      </c>
      <c r="C53" s="95">
        <f>[20]TSNPDCL!E70</f>
        <v>610.95827918042005</v>
      </c>
      <c r="D53" s="95">
        <f>[20]TSNPDCL!F70</f>
        <v>650.27822620793222</v>
      </c>
      <c r="E53" s="95">
        <f>[20]TSNPDCL!G70</f>
        <v>692.45698982316753</v>
      </c>
      <c r="F53" s="95">
        <f>[20]TSNPDCL!H70</f>
        <v>737.73456056367547</v>
      </c>
      <c r="G53" s="95">
        <f>[20]TSNPDCL!I70</f>
        <v>786.33033990516446</v>
      </c>
      <c r="H53" s="95">
        <f>[20]TSNPDCL!J70</f>
        <v>838.56498213268912</v>
      </c>
      <c r="I53" s="95">
        <f>[20]TSNPDCL!K70</f>
        <v>894.7224204826764</v>
      </c>
      <c r="J53" s="95">
        <f>[20]TSNPDCL!L70</f>
        <v>955.11209669025629</v>
      </c>
      <c r="K53" s="96">
        <f>[20]TSNPDCL!M70</f>
        <v>1020.1114151151278</v>
      </c>
      <c r="L53" s="97">
        <f>[20]TSNPDCL!N70</f>
        <v>1090.1084448790966</v>
      </c>
      <c r="M53" s="94">
        <f>[21]TSNPDCL!D70</f>
        <v>543.89095917754855</v>
      </c>
      <c r="N53" s="95">
        <f>[21]TSNPDCL!E70</f>
        <v>570.05939001501213</v>
      </c>
      <c r="O53" s="95">
        <f>[21]TSNPDCL!F70</f>
        <v>585.86143207248165</v>
      </c>
      <c r="P53" s="95">
        <f>[21]TSNPDCL!G70</f>
        <v>602.23170102591735</v>
      </c>
      <c r="Q53" s="95">
        <f>[21]TSNPDCL!H70</f>
        <v>619.20533689887509</v>
      </c>
      <c r="R53" s="95">
        <f>[21]TSNPDCL!I70</f>
        <v>636.77802361488978</v>
      </c>
      <c r="S53" s="95">
        <f>[21]TSNPDCL!J70</f>
        <v>655.02600929648997</v>
      </c>
      <c r="T53" s="95">
        <f>[21]TSNPDCL!K70</f>
        <v>673.96612733977327</v>
      </c>
      <c r="U53" s="95">
        <f>[21]TSNPDCL!L70</f>
        <v>693.61581829461863</v>
      </c>
      <c r="V53" s="96">
        <f>[21]TSNPDCL!M70</f>
        <v>714.03315258177827</v>
      </c>
      <c r="W53" s="97">
        <f>[21]TSNPDCL!N70</f>
        <v>735.25685407932156</v>
      </c>
    </row>
    <row r="54" spans="1:23">
      <c r="A54" s="51" t="s">
        <v>57</v>
      </c>
      <c r="B54" s="94">
        <f>[20]TSNPDCL!D71</f>
        <v>108.56337196254623</v>
      </c>
      <c r="C54" s="95">
        <f>[20]TSNPDCL!E71</f>
        <v>114.09671468692808</v>
      </c>
      <c r="D54" s="95">
        <f>[20]TSNPDCL!F71</f>
        <v>119.92419128960783</v>
      </c>
      <c r="E54" s="95">
        <f>[20]TSNPDCL!G71</f>
        <v>126.06201777211834</v>
      </c>
      <c r="F54" s="95">
        <f>[20]TSNPDCL!H71</f>
        <v>132.52733086681349</v>
      </c>
      <c r="G54" s="95">
        <f>[20]TSNPDCL!I71</f>
        <v>139.33824150039993</v>
      </c>
      <c r="H54" s="95">
        <f>[20]TSNPDCL!J71</f>
        <v>146.51389141294936</v>
      </c>
      <c r="I54" s="95">
        <f>[20]TSNPDCL!K71</f>
        <v>154.074513120782</v>
      </c>
      <c r="J54" s="95">
        <f>[20]TSNPDCL!L71</f>
        <v>162.04149342294733</v>
      </c>
      <c r="K54" s="96">
        <f>[20]TSNPDCL!M71</f>
        <v>170.43744066305061</v>
      </c>
      <c r="L54" s="97">
        <f>[20]TSNPDCL!N71</f>
        <v>179.28625597092343</v>
      </c>
      <c r="M54" s="94">
        <f>[21]TSNPDCL!D71</f>
        <v>104.872871248</v>
      </c>
      <c r="N54" s="95">
        <f>[21]TSNPDCL!E71</f>
        <v>106.46318498916801</v>
      </c>
      <c r="O54" s="95">
        <f>[21]TSNPDCL!F71</f>
        <v>108.08023356832146</v>
      </c>
      <c r="P54" s="95">
        <f>[21]TSNPDCL!G71</f>
        <v>109.72450096785165</v>
      </c>
      <c r="Q54" s="95">
        <f>[21]TSNPDCL!H71</f>
        <v>111.3964803426541</v>
      </c>
      <c r="R54" s="95">
        <f>[21]TSNPDCL!I71</f>
        <v>113.09667419850707</v>
      </c>
      <c r="S54" s="95">
        <f>[21]TSNPDCL!J71</f>
        <v>114.82559457396707</v>
      </c>
      <c r="T54" s="95">
        <f>[21]TSNPDCL!K71</f>
        <v>116.5837632258512</v>
      </c>
      <c r="U54" s="95">
        <f>[21]TSNPDCL!L71</f>
        <v>118.37171181837705</v>
      </c>
      <c r="V54" s="96">
        <f>[21]TSNPDCL!M71</f>
        <v>120.18998211603349</v>
      </c>
      <c r="W54" s="97">
        <f>[21]TSNPDCL!N71</f>
        <v>122.03912618025593</v>
      </c>
    </row>
    <row r="55" spans="1:23">
      <c r="A55" s="51" t="s">
        <v>39</v>
      </c>
      <c r="B55" s="94">
        <f>[20]TSNPDCL!D72</f>
        <v>0.99588720000000019</v>
      </c>
      <c r="C55" s="95">
        <f>[20]TSNPDCL!E72</f>
        <v>1.0158049439999999</v>
      </c>
      <c r="D55" s="95">
        <f>[20]TSNPDCL!F72</f>
        <v>1.0361210428800001</v>
      </c>
      <c r="E55" s="95">
        <f>[20]TSNPDCL!G72</f>
        <v>1.0568434637375999</v>
      </c>
      <c r="F55" s="95">
        <f>[20]TSNPDCL!H72</f>
        <v>1.0779803330123519</v>
      </c>
      <c r="G55" s="95">
        <f>[20]TSNPDCL!I72</f>
        <v>1.0995399396725989</v>
      </c>
      <c r="H55" s="95">
        <f>[20]TSNPDCL!J72</f>
        <v>1.1215307384660511</v>
      </c>
      <c r="I55" s="95">
        <f>[20]TSNPDCL!K72</f>
        <v>1.1439613532353721</v>
      </c>
      <c r="J55" s="95">
        <f>[20]TSNPDCL!L72</f>
        <v>1.1668405803000792</v>
      </c>
      <c r="K55" s="96">
        <f>[20]TSNPDCL!M72</f>
        <v>1.1901773919060812</v>
      </c>
      <c r="L55" s="97">
        <f>[20]TSNPDCL!N72</f>
        <v>1.2139809397442025</v>
      </c>
      <c r="M55" s="94">
        <f>[21]TSNPDCL!D72</f>
        <v>0.97635999999999967</v>
      </c>
      <c r="N55" s="95">
        <f>[21]TSNPDCL!E72</f>
        <v>0.97635999999999967</v>
      </c>
      <c r="O55" s="95">
        <f>[21]TSNPDCL!F72</f>
        <v>0.97635999999999967</v>
      </c>
      <c r="P55" s="95">
        <f>[21]TSNPDCL!G72</f>
        <v>0.97635999999999967</v>
      </c>
      <c r="Q55" s="95">
        <f>[21]TSNPDCL!H72</f>
        <v>0.97635999999999967</v>
      </c>
      <c r="R55" s="95">
        <f>[21]TSNPDCL!I72</f>
        <v>0.97635999999999967</v>
      </c>
      <c r="S55" s="95">
        <f>[21]TSNPDCL!J72</f>
        <v>0.97635999999999967</v>
      </c>
      <c r="T55" s="95">
        <f>[21]TSNPDCL!K72</f>
        <v>0.97635999999999967</v>
      </c>
      <c r="U55" s="95">
        <f>[21]TSNPDCL!L72</f>
        <v>0.97635999999999967</v>
      </c>
      <c r="V55" s="96">
        <f>[21]TSNPDCL!M72</f>
        <v>0.97635999999999967</v>
      </c>
      <c r="W55" s="97">
        <f>[21]TSNPDCL!N72</f>
        <v>0.97635999999999967</v>
      </c>
    </row>
    <row r="56" spans="1:23">
      <c r="A56" s="51" t="s">
        <v>49</v>
      </c>
      <c r="B56" s="94">
        <f>[20]TSNPDCL!D73</f>
        <v>0</v>
      </c>
      <c r="C56" s="95">
        <f>[20]TSNPDCL!E73</f>
        <v>0</v>
      </c>
      <c r="D56" s="95">
        <f>[20]TSNPDCL!F73</f>
        <v>0</v>
      </c>
      <c r="E56" s="95">
        <f>[20]TSNPDCL!G73</f>
        <v>0</v>
      </c>
      <c r="F56" s="95">
        <f>[20]TSNPDCL!H73</f>
        <v>0</v>
      </c>
      <c r="G56" s="95">
        <f>[20]TSNPDCL!I73</f>
        <v>0</v>
      </c>
      <c r="H56" s="95">
        <f>[20]TSNPDCL!J73</f>
        <v>0</v>
      </c>
      <c r="I56" s="95">
        <f>[20]TSNPDCL!K73</f>
        <v>0</v>
      </c>
      <c r="J56" s="95">
        <f>[20]TSNPDCL!L73</f>
        <v>0</v>
      </c>
      <c r="K56" s="96">
        <f>[20]TSNPDCL!M73</f>
        <v>0</v>
      </c>
      <c r="L56" s="97">
        <f>[20]TSNPDCL!N73</f>
        <v>0</v>
      </c>
      <c r="M56" s="94">
        <f>[21]TSNPDCL!D73</f>
        <v>0</v>
      </c>
      <c r="N56" s="95">
        <f>[21]TSNPDCL!E73</f>
        <v>0</v>
      </c>
      <c r="O56" s="95">
        <f>[21]TSNPDCL!F73</f>
        <v>0</v>
      </c>
      <c r="P56" s="95">
        <f>[21]TSNPDCL!G73</f>
        <v>0</v>
      </c>
      <c r="Q56" s="95">
        <f>[21]TSNPDCL!H73</f>
        <v>0</v>
      </c>
      <c r="R56" s="95">
        <f>[21]TSNPDCL!I73</f>
        <v>0</v>
      </c>
      <c r="S56" s="95">
        <f>[21]TSNPDCL!J73</f>
        <v>0</v>
      </c>
      <c r="T56" s="95">
        <f>[21]TSNPDCL!K73</f>
        <v>0</v>
      </c>
      <c r="U56" s="95">
        <f>[21]TSNPDCL!L73</f>
        <v>0</v>
      </c>
      <c r="V56" s="96">
        <f>[21]TSNPDCL!M73</f>
        <v>0</v>
      </c>
      <c r="W56" s="97">
        <f>[21]TSNPDCL!N73</f>
        <v>0</v>
      </c>
    </row>
    <row r="57" spans="1:23" hidden="1">
      <c r="A57" s="51"/>
      <c r="B57" s="37"/>
      <c r="C57" s="27"/>
      <c r="D57" s="27"/>
      <c r="E57" s="27"/>
      <c r="F57" s="27"/>
      <c r="G57" s="27"/>
      <c r="H57" s="27"/>
      <c r="I57" s="27"/>
      <c r="J57" s="27"/>
      <c r="K57" s="93"/>
      <c r="L57" s="28"/>
      <c r="M57" s="37"/>
      <c r="N57" s="27"/>
      <c r="O57" s="27"/>
      <c r="P57" s="27"/>
      <c r="Q57" s="27"/>
      <c r="R57" s="27"/>
      <c r="S57" s="27"/>
      <c r="T57" s="27"/>
      <c r="U57" s="27"/>
      <c r="V57" s="93"/>
      <c r="W57" s="28"/>
    </row>
    <row r="58" spans="1:23" ht="13" thickBot="1">
      <c r="A58" s="53" t="s">
        <v>19</v>
      </c>
      <c r="B58" s="39">
        <f>B4+B16+B29+B43</f>
        <v>20816.636984550911</v>
      </c>
      <c r="C58" s="29">
        <f>C4+C16+C29+C43</f>
        <v>22310.168153393643</v>
      </c>
      <c r="D58" s="29">
        <f t="shared" ref="D58:L58" si="8">D4+D16+D29+D43</f>
        <v>23948.158618898673</v>
      </c>
      <c r="E58" s="29">
        <f t="shared" si="8"/>
        <v>25738.264298895258</v>
      </c>
      <c r="F58" s="29">
        <f t="shared" si="8"/>
        <v>27696.465223488591</v>
      </c>
      <c r="G58" s="29">
        <f t="shared" si="8"/>
        <v>29841.310934940651</v>
      </c>
      <c r="H58" s="29">
        <f t="shared" si="8"/>
        <v>31947.124683326932</v>
      </c>
      <c r="I58" s="29">
        <f t="shared" si="8"/>
        <v>34238.912117560059</v>
      </c>
      <c r="J58" s="29">
        <f t="shared" si="8"/>
        <v>36736.326660730243</v>
      </c>
      <c r="K58" s="99">
        <f t="shared" si="8"/>
        <v>39461.431624803576</v>
      </c>
      <c r="L58" s="30">
        <f t="shared" si="8"/>
        <v>42438.953350322103</v>
      </c>
      <c r="M58" s="39">
        <f>M4+M16+M29+M43</f>
        <v>20325.720987436529</v>
      </c>
      <c r="N58" s="29">
        <f t="shared" ref="N58:W58" si="9">N4+N16+N29+N43</f>
        <v>21260.674127705541</v>
      </c>
      <c r="O58" s="29">
        <f t="shared" si="9"/>
        <v>22289.73282259125</v>
      </c>
      <c r="P58" s="29">
        <f t="shared" si="9"/>
        <v>23383.641310428065</v>
      </c>
      <c r="Q58" s="29">
        <f t="shared" si="9"/>
        <v>24546.13017504739</v>
      </c>
      <c r="R58" s="29">
        <f t="shared" si="9"/>
        <v>25781.692518526543</v>
      </c>
      <c r="S58" s="29">
        <f t="shared" si="9"/>
        <v>26985.346535380784</v>
      </c>
      <c r="T58" s="29">
        <f t="shared" si="9"/>
        <v>28263.667126488865</v>
      </c>
      <c r="U58" s="29">
        <f t="shared" si="9"/>
        <v>29622.507503035351</v>
      </c>
      <c r="V58" s="99">
        <f t="shared" si="9"/>
        <v>31068.296976834514</v>
      </c>
      <c r="W58" s="30">
        <f t="shared" si="9"/>
        <v>32608.034157169546</v>
      </c>
    </row>
    <row r="60" spans="1:23">
      <c r="B60" s="91">
        <f>B58-[20]TSNPDCL!D$105</f>
        <v>0</v>
      </c>
      <c r="C60" s="89">
        <f>C58-[20]TSNPDCL!E$105</f>
        <v>0</v>
      </c>
      <c r="D60" s="89">
        <f>D58-[20]TSNPDCL!F$105</f>
        <v>0</v>
      </c>
      <c r="E60" s="89">
        <f>E58-[20]TSNPDCL!G$105</f>
        <v>0</v>
      </c>
      <c r="F60" s="89">
        <f>F58-[20]TSNPDCL!H$105</f>
        <v>0</v>
      </c>
      <c r="G60" s="89">
        <f>G58-[20]TSNPDCL!I$105</f>
        <v>0</v>
      </c>
      <c r="H60" s="89">
        <f>H58-[20]TSNPDCL!J$105</f>
        <v>0</v>
      </c>
      <c r="I60" s="89">
        <f>I58-[20]TSNPDCL!K$105</f>
        <v>0</v>
      </c>
      <c r="J60" s="89">
        <f>J58-[20]TSNPDCL!L$105</f>
        <v>0</v>
      </c>
      <c r="K60" s="89">
        <f>K58-[20]TSNPDCL!M$105</f>
        <v>0</v>
      </c>
      <c r="L60" s="89">
        <f>L58-[20]TSNPDCL!N$105</f>
        <v>0</v>
      </c>
      <c r="M60" s="91">
        <f>M58-[21]TSNPDCL!D105</f>
        <v>0</v>
      </c>
      <c r="N60" s="89">
        <f>N58-[21]TSNPDCL!E105</f>
        <v>0</v>
      </c>
      <c r="O60" s="89">
        <f>O58-[21]TSNPDCL!F105</f>
        <v>0</v>
      </c>
      <c r="P60" s="89">
        <f>P58-[21]TSNPDCL!G105</f>
        <v>0</v>
      </c>
      <c r="Q60" s="89">
        <f>Q58-[21]TSNPDCL!H105</f>
        <v>0</v>
      </c>
      <c r="R60" s="89">
        <f>R58-[21]TSNPDCL!I105</f>
        <v>0</v>
      </c>
      <c r="S60" s="89">
        <f>S58-[21]TSNPDCL!J105</f>
        <v>0</v>
      </c>
      <c r="T60" s="89">
        <f>T58-[21]TSNPDCL!K105</f>
        <v>0</v>
      </c>
      <c r="U60" s="89">
        <f>U58-[21]TSNPDCL!L105</f>
        <v>0</v>
      </c>
      <c r="V60" s="89">
        <f>V58-[21]TSNPDCL!M105</f>
        <v>0</v>
      </c>
      <c r="W60" s="89">
        <f>W58-[21]TSNPDCL!N105</f>
        <v>0</v>
      </c>
    </row>
  </sheetData>
  <mergeCells count="4">
    <mergeCell ref="B2:L2"/>
    <mergeCell ref="A2:A3"/>
    <mergeCell ref="B1:W1"/>
    <mergeCell ref="M2:W2"/>
  </mergeCells>
  <phoneticPr fontId="18" type="noConversion"/>
  <pageMargins left="0.25" right="0.25" top="0.75" bottom="0.75" header="0.3" footer="0.3"/>
  <pageSetup paperSize="5" scale="69" fitToHeight="0" orientation="landscape" horizontalDpi="90" verticalDpi="9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/>
  <dimension ref="A1:Q159"/>
  <sheetViews>
    <sheetView topLeftCell="E1" zoomScaleNormal="100" zoomScaleSheetLayoutView="85" workbookViewId="0">
      <selection activeCell="W3" sqref="W3"/>
    </sheetView>
  </sheetViews>
  <sheetFormatPr defaultColWidth="9.1796875" defaultRowHeight="12.5"/>
  <cols>
    <col min="1" max="1" width="5.81640625" style="20" customWidth="1"/>
    <col min="2" max="2" width="39.1796875" style="20" customWidth="1"/>
    <col min="3" max="3" width="9.453125" style="20" customWidth="1"/>
    <col min="4" max="4" width="8.54296875" style="20" bestFit="1" customWidth="1"/>
    <col min="5" max="5" width="4.54296875" style="20" bestFit="1" customWidth="1"/>
    <col min="6" max="6" width="13" style="20" customWidth="1"/>
    <col min="7" max="7" width="13.453125" style="20" customWidth="1"/>
    <col min="8" max="8" width="11.453125" style="20" bestFit="1" customWidth="1"/>
    <col min="9" max="9" width="10.81640625" style="20" customWidth="1"/>
    <col min="10" max="10" width="11.453125" style="20" bestFit="1" customWidth="1"/>
    <col min="11" max="11" width="10.26953125" style="20" bestFit="1" customWidth="1"/>
    <col min="12" max="16384" width="9.1796875" style="20"/>
  </cols>
  <sheetData>
    <row r="1" spans="1:17">
      <c r="B1" s="408" t="s">
        <v>84</v>
      </c>
      <c r="H1" s="408" t="s">
        <v>73</v>
      </c>
      <c r="I1" s="408"/>
      <c r="J1" s="408"/>
      <c r="K1" s="408"/>
      <c r="L1" s="408"/>
      <c r="M1" s="408"/>
      <c r="N1" s="408"/>
    </row>
    <row r="2" spans="1:17" ht="24" customHeight="1">
      <c r="B2" s="408"/>
      <c r="H2" s="408"/>
      <c r="I2" s="408"/>
      <c r="J2" s="408"/>
      <c r="K2" s="408"/>
      <c r="L2" s="408"/>
      <c r="M2" s="408"/>
      <c r="N2" s="408"/>
    </row>
    <row r="3" spans="1:17" ht="6.75" customHeight="1"/>
    <row r="4" spans="1:17" ht="13">
      <c r="A4" s="13" t="s">
        <v>68</v>
      </c>
    </row>
    <row r="5" spans="1:17" ht="40.5" customHeight="1">
      <c r="A5" s="409" t="s">
        <v>29</v>
      </c>
      <c r="B5" s="411" t="s">
        <v>30</v>
      </c>
      <c r="C5" s="411" t="s">
        <v>31</v>
      </c>
      <c r="D5" s="411" t="s">
        <v>20</v>
      </c>
      <c r="E5" s="411" t="s">
        <v>32</v>
      </c>
      <c r="F5" s="21" t="s">
        <v>33</v>
      </c>
      <c r="G5" s="21" t="s">
        <v>34</v>
      </c>
      <c r="H5" s="21" t="s">
        <v>33</v>
      </c>
      <c r="I5" s="21" t="s">
        <v>34</v>
      </c>
      <c r="J5" s="21" t="s">
        <v>33</v>
      </c>
      <c r="K5" s="21" t="s">
        <v>34</v>
      </c>
      <c r="L5" s="21" t="s">
        <v>33</v>
      </c>
      <c r="M5" s="21" t="s">
        <v>34</v>
      </c>
      <c r="N5" s="21" t="s">
        <v>33</v>
      </c>
      <c r="O5" s="21" t="s">
        <v>34</v>
      </c>
      <c r="P5" s="21" t="s">
        <v>33</v>
      </c>
      <c r="Q5" s="21" t="s">
        <v>34</v>
      </c>
    </row>
    <row r="6" spans="1:17" ht="25.5" customHeight="1">
      <c r="A6" s="410"/>
      <c r="B6" s="412"/>
      <c r="C6" s="412"/>
      <c r="D6" s="412"/>
      <c r="E6" s="412"/>
      <c r="F6" s="406" t="s">
        <v>28</v>
      </c>
      <c r="G6" s="407"/>
      <c r="H6" s="406" t="s">
        <v>58</v>
      </c>
      <c r="I6" s="407"/>
      <c r="J6" s="406" t="s">
        <v>59</v>
      </c>
      <c r="K6" s="407"/>
      <c r="L6" s="406" t="s">
        <v>60</v>
      </c>
      <c r="M6" s="407"/>
      <c r="N6" s="406" t="s">
        <v>61</v>
      </c>
      <c r="O6" s="407"/>
      <c r="P6" s="406" t="s">
        <v>62</v>
      </c>
      <c r="Q6" s="407"/>
    </row>
    <row r="7" spans="1:17" ht="15.75" customHeight="1">
      <c r="A7" s="22"/>
      <c r="B7" s="23"/>
      <c r="C7" s="24"/>
      <c r="D7" s="23"/>
      <c r="E7" s="22"/>
      <c r="F7" s="22"/>
      <c r="G7" s="25"/>
      <c r="H7" s="22"/>
      <c r="I7" s="25"/>
      <c r="J7" s="22"/>
      <c r="K7" s="25"/>
      <c r="L7" s="22"/>
      <c r="M7" s="25"/>
      <c r="N7" s="22"/>
      <c r="O7" s="25"/>
      <c r="P7" s="22"/>
      <c r="Q7" s="25"/>
    </row>
    <row r="8" spans="1:17" ht="15.75" customHeight="1">
      <c r="A8" s="22"/>
      <c r="B8" s="23"/>
      <c r="C8" s="23"/>
      <c r="D8" s="23"/>
      <c r="E8" s="22"/>
      <c r="F8" s="22"/>
      <c r="G8" s="26"/>
      <c r="H8" s="22"/>
      <c r="I8" s="26"/>
      <c r="J8" s="22"/>
      <c r="K8" s="26"/>
      <c r="L8" s="22"/>
      <c r="M8" s="26"/>
      <c r="N8" s="22"/>
      <c r="O8" s="26"/>
      <c r="P8" s="22"/>
      <c r="Q8" s="26"/>
    </row>
    <row r="9" spans="1:17" ht="15.75" customHeight="1">
      <c r="A9" s="22"/>
      <c r="B9" s="23"/>
      <c r="C9" s="23"/>
      <c r="D9" s="23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15.75" customHeight="1">
      <c r="A10" s="22"/>
      <c r="B10" s="23"/>
      <c r="C10" s="23"/>
      <c r="D10" s="23"/>
      <c r="E10" s="22"/>
      <c r="F10" s="22"/>
      <c r="G10" s="26"/>
      <c r="H10" s="22"/>
      <c r="I10" s="26"/>
      <c r="J10" s="22"/>
      <c r="K10" s="26"/>
      <c r="L10" s="22"/>
      <c r="M10" s="26"/>
      <c r="N10" s="22"/>
      <c r="O10" s="26"/>
      <c r="P10" s="22"/>
      <c r="Q10" s="26"/>
    </row>
    <row r="11" spans="1:17" ht="15.75" customHeight="1">
      <c r="A11" s="22"/>
      <c r="B11" s="23"/>
      <c r="C11" s="23"/>
      <c r="D11" s="23"/>
      <c r="E11" s="22"/>
      <c r="F11" s="22"/>
      <c r="G11" s="26"/>
      <c r="H11" s="22"/>
      <c r="I11" s="26"/>
      <c r="J11" s="22"/>
      <c r="K11" s="26"/>
      <c r="L11" s="22"/>
      <c r="M11" s="26"/>
      <c r="N11" s="22"/>
      <c r="O11" s="26"/>
      <c r="P11" s="22"/>
      <c r="Q11" s="26"/>
    </row>
    <row r="12" spans="1:17" ht="15.75" customHeight="1">
      <c r="A12" s="22"/>
      <c r="B12" s="23"/>
      <c r="C12" s="23"/>
      <c r="D12" s="23"/>
      <c r="E12" s="22"/>
      <c r="F12" s="22"/>
      <c r="G12" s="26"/>
      <c r="H12" s="22"/>
      <c r="I12" s="26"/>
      <c r="J12" s="22"/>
      <c r="K12" s="26"/>
      <c r="L12" s="22"/>
      <c r="M12" s="26"/>
      <c r="N12" s="22"/>
      <c r="O12" s="26"/>
      <c r="P12" s="22"/>
      <c r="Q12" s="26"/>
    </row>
    <row r="13" spans="1:17" ht="15.75" customHeight="1">
      <c r="A13" s="22"/>
      <c r="B13" s="23"/>
      <c r="C13" s="23"/>
      <c r="D13" s="23"/>
      <c r="E13" s="22"/>
      <c r="F13" s="22"/>
      <c r="G13" s="26"/>
      <c r="H13" s="22"/>
      <c r="I13" s="26"/>
      <c r="J13" s="22"/>
      <c r="K13" s="26"/>
      <c r="L13" s="22"/>
      <c r="M13" s="26"/>
      <c r="N13" s="22"/>
      <c r="O13" s="26"/>
      <c r="P13" s="22"/>
      <c r="Q13" s="26"/>
    </row>
    <row r="14" spans="1:17" ht="15.75" customHeight="1">
      <c r="A14" s="22"/>
      <c r="B14" s="23"/>
      <c r="C14" s="23"/>
      <c r="D14" s="23"/>
      <c r="E14" s="22"/>
      <c r="F14" s="22"/>
      <c r="G14" s="26"/>
      <c r="H14" s="22"/>
      <c r="I14" s="26"/>
      <c r="J14" s="22"/>
      <c r="K14" s="26"/>
      <c r="L14" s="22"/>
      <c r="M14" s="26"/>
      <c r="N14" s="22"/>
      <c r="O14" s="26"/>
      <c r="P14" s="22"/>
      <c r="Q14" s="26"/>
    </row>
    <row r="15" spans="1:17" ht="15.75" customHeight="1">
      <c r="A15" s="22"/>
      <c r="B15" s="23"/>
      <c r="C15" s="23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23.2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60" ht="15.75" customHeight="1"/>
    <row r="61" ht="15.75" customHeight="1"/>
    <row r="62" ht="15.75" customHeight="1"/>
    <row r="63" ht="15.75" customHeight="1"/>
    <row r="64" ht="30.75" customHeight="1"/>
    <row r="65" ht="17.2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21.75" customHeight="1"/>
    <row r="88" ht="34.5" customHeight="1"/>
    <row r="89" ht="24.75" customHeight="1"/>
    <row r="91" ht="32.25" customHeight="1"/>
    <row r="92" ht="21.75" customHeight="1"/>
    <row r="94" ht="32.25" customHeight="1"/>
    <row r="95" ht="21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7" ht="27.75" customHeight="1"/>
    <row r="108" ht="15.75" customHeight="1"/>
    <row r="109" ht="15.75" customHeight="1"/>
    <row r="110" ht="15.75" customHeight="1"/>
    <row r="111" ht="21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24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23.2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idden="1"/>
    <row r="158" hidden="1"/>
    <row r="159" hidden="1"/>
  </sheetData>
  <mergeCells count="13">
    <mergeCell ref="N6:O6"/>
    <mergeCell ref="P6:Q6"/>
    <mergeCell ref="H1:N2"/>
    <mergeCell ref="A5:A6"/>
    <mergeCell ref="B5:B6"/>
    <mergeCell ref="C5:C6"/>
    <mergeCell ref="D5:D6"/>
    <mergeCell ref="E5:E6"/>
    <mergeCell ref="F6:G6"/>
    <mergeCell ref="B1:B2"/>
    <mergeCell ref="H6:I6"/>
    <mergeCell ref="J6:K6"/>
    <mergeCell ref="L6:M6"/>
  </mergeCells>
  <pageMargins left="0.79" right="0.56000000000000005" top="0.77" bottom="0.61" header="0.5" footer="0.5"/>
  <pageSetup paperSize="5" scale="53" orientation="portrait" r:id="rId1"/>
  <headerFooter alignWithMargins="0"/>
  <colBreaks count="1" manualBreakCount="1">
    <brk id="17" max="7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Q159"/>
  <sheetViews>
    <sheetView topLeftCell="C1" zoomScaleNormal="100" zoomScaleSheetLayoutView="85" workbookViewId="0">
      <selection activeCell="P6" sqref="P6:Q6"/>
    </sheetView>
  </sheetViews>
  <sheetFormatPr defaultColWidth="9.1796875" defaultRowHeight="12.5"/>
  <cols>
    <col min="1" max="1" width="5.81640625" style="20" customWidth="1"/>
    <col min="2" max="2" width="39.1796875" style="20" customWidth="1"/>
    <col min="3" max="3" width="9.453125" style="20" customWidth="1"/>
    <col min="4" max="4" width="8.54296875" style="20" bestFit="1" customWidth="1"/>
    <col min="5" max="5" width="4.54296875" style="20" bestFit="1" customWidth="1"/>
    <col min="6" max="6" width="13" style="20" customWidth="1"/>
    <col min="7" max="7" width="13.453125" style="20" customWidth="1"/>
    <col min="8" max="8" width="11.453125" style="20" bestFit="1" customWidth="1"/>
    <col min="9" max="9" width="10.81640625" style="20" customWidth="1"/>
    <col min="10" max="10" width="11.453125" style="20" bestFit="1" customWidth="1"/>
    <col min="11" max="11" width="10.26953125" style="20" bestFit="1" customWidth="1"/>
    <col min="12" max="12" width="11.1796875" style="20" bestFit="1" customWidth="1"/>
    <col min="13" max="16384" width="9.1796875" style="20"/>
  </cols>
  <sheetData>
    <row r="1" spans="1:17">
      <c r="B1" s="408" t="s">
        <v>72</v>
      </c>
      <c r="H1" s="408" t="s">
        <v>73</v>
      </c>
      <c r="I1" s="408"/>
      <c r="J1" s="408"/>
      <c r="K1" s="408"/>
      <c r="L1" s="408"/>
      <c r="M1" s="408"/>
      <c r="N1" s="408"/>
    </row>
    <row r="2" spans="1:17" ht="24" customHeight="1">
      <c r="B2" s="408"/>
      <c r="H2" s="408"/>
      <c r="I2" s="408"/>
      <c r="J2" s="408"/>
      <c r="K2" s="408"/>
      <c r="L2" s="408"/>
      <c r="M2" s="408"/>
      <c r="N2" s="408"/>
    </row>
    <row r="3" spans="1:17" ht="6.75" customHeight="1"/>
    <row r="4" spans="1:17" ht="13">
      <c r="A4" s="13" t="s">
        <v>68</v>
      </c>
    </row>
    <row r="5" spans="1:17" ht="40.5" customHeight="1">
      <c r="A5" s="409" t="s">
        <v>29</v>
      </c>
      <c r="B5" s="411" t="s">
        <v>30</v>
      </c>
      <c r="C5" s="411" t="s">
        <v>31</v>
      </c>
      <c r="D5" s="411" t="s">
        <v>20</v>
      </c>
      <c r="E5" s="411" t="s">
        <v>32</v>
      </c>
      <c r="F5" s="21" t="s">
        <v>33</v>
      </c>
      <c r="G5" s="21" t="s">
        <v>34</v>
      </c>
      <c r="H5" s="21" t="s">
        <v>33</v>
      </c>
      <c r="I5" s="21" t="s">
        <v>34</v>
      </c>
      <c r="J5" s="21" t="s">
        <v>33</v>
      </c>
      <c r="K5" s="21" t="s">
        <v>34</v>
      </c>
      <c r="L5" s="21" t="s">
        <v>33</v>
      </c>
      <c r="M5" s="21" t="s">
        <v>34</v>
      </c>
      <c r="N5" s="21" t="s">
        <v>33</v>
      </c>
      <c r="O5" s="21" t="s">
        <v>34</v>
      </c>
      <c r="P5" s="21" t="s">
        <v>33</v>
      </c>
      <c r="Q5" s="21" t="s">
        <v>34</v>
      </c>
    </row>
    <row r="6" spans="1:17" ht="25.5" customHeight="1">
      <c r="A6" s="410"/>
      <c r="B6" s="412"/>
      <c r="C6" s="412"/>
      <c r="D6" s="412"/>
      <c r="E6" s="412"/>
      <c r="F6" s="406" t="s">
        <v>1</v>
      </c>
      <c r="G6" s="407"/>
      <c r="H6" s="406" t="s">
        <v>2</v>
      </c>
      <c r="I6" s="407"/>
      <c r="J6" s="406" t="s">
        <v>24</v>
      </c>
      <c r="K6" s="407"/>
      <c r="L6" s="406" t="s">
        <v>25</v>
      </c>
      <c r="M6" s="407"/>
      <c r="N6" s="406" t="s">
        <v>26</v>
      </c>
      <c r="O6" s="407"/>
      <c r="P6" s="406" t="s">
        <v>27</v>
      </c>
      <c r="Q6" s="407"/>
    </row>
    <row r="7" spans="1:17" ht="15.75" customHeight="1">
      <c r="A7" s="22"/>
      <c r="B7" s="23"/>
      <c r="C7" s="24"/>
      <c r="D7" s="23"/>
      <c r="E7" s="22"/>
      <c r="F7" s="22"/>
      <c r="G7" s="25"/>
      <c r="H7" s="22"/>
      <c r="I7" s="25"/>
      <c r="J7" s="22"/>
      <c r="K7" s="25"/>
      <c r="L7" s="22"/>
      <c r="M7" s="25"/>
      <c r="N7" s="22"/>
      <c r="O7" s="25"/>
      <c r="P7" s="22"/>
      <c r="Q7" s="25"/>
    </row>
    <row r="8" spans="1:17" ht="15.75" customHeight="1">
      <c r="A8" s="22"/>
      <c r="B8" s="23"/>
      <c r="C8" s="23"/>
      <c r="D8" s="23"/>
      <c r="E8" s="22"/>
      <c r="F8" s="22"/>
      <c r="G8" s="26"/>
      <c r="H8" s="22"/>
      <c r="I8" s="26"/>
      <c r="J8" s="22"/>
      <c r="K8" s="26"/>
      <c r="L8" s="22"/>
      <c r="M8" s="26"/>
      <c r="N8" s="22"/>
      <c r="O8" s="26"/>
      <c r="P8" s="22"/>
      <c r="Q8" s="26"/>
    </row>
    <row r="9" spans="1:17" ht="15.75" customHeight="1">
      <c r="A9" s="22"/>
      <c r="B9" s="23"/>
      <c r="C9" s="23"/>
      <c r="D9" s="23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15.75" customHeight="1">
      <c r="A10" s="22"/>
      <c r="B10" s="23"/>
      <c r="C10" s="23"/>
      <c r="D10" s="23"/>
      <c r="E10" s="22"/>
      <c r="F10" s="22"/>
      <c r="G10" s="26"/>
      <c r="H10" s="22"/>
      <c r="I10" s="26"/>
      <c r="J10" s="22"/>
      <c r="K10" s="26"/>
      <c r="L10" s="22"/>
      <c r="M10" s="26"/>
      <c r="N10" s="22"/>
      <c r="O10" s="26"/>
      <c r="P10" s="22"/>
      <c r="Q10" s="26"/>
    </row>
    <row r="11" spans="1:17" ht="15.75" customHeight="1">
      <c r="A11" s="22"/>
      <c r="B11" s="23"/>
      <c r="C11" s="23"/>
      <c r="D11" s="23"/>
      <c r="E11" s="22"/>
      <c r="F11" s="22"/>
      <c r="G11" s="26"/>
      <c r="H11" s="22"/>
      <c r="I11" s="26"/>
      <c r="J11" s="22"/>
      <c r="K11" s="26"/>
      <c r="L11" s="22"/>
      <c r="M11" s="26"/>
      <c r="N11" s="22"/>
      <c r="O11" s="26"/>
      <c r="P11" s="22"/>
      <c r="Q11" s="26"/>
    </row>
    <row r="12" spans="1:17" ht="15.75" customHeight="1">
      <c r="A12" s="22"/>
      <c r="B12" s="23"/>
      <c r="C12" s="23"/>
      <c r="D12" s="23"/>
      <c r="E12" s="22"/>
      <c r="F12" s="22"/>
      <c r="G12" s="26"/>
      <c r="H12" s="22"/>
      <c r="I12" s="26"/>
      <c r="J12" s="22"/>
      <c r="K12" s="26"/>
      <c r="L12" s="22"/>
      <c r="M12" s="26"/>
      <c r="N12" s="22"/>
      <c r="O12" s="26"/>
      <c r="P12" s="22"/>
      <c r="Q12" s="26"/>
    </row>
    <row r="13" spans="1:17" ht="15.75" customHeight="1">
      <c r="A13" s="22"/>
      <c r="B13" s="23"/>
      <c r="C13" s="23"/>
      <c r="D13" s="23"/>
      <c r="E13" s="22"/>
      <c r="F13" s="22"/>
      <c r="G13" s="26"/>
      <c r="H13" s="22"/>
      <c r="I13" s="26"/>
      <c r="J13" s="22"/>
      <c r="K13" s="26"/>
      <c r="L13" s="22"/>
      <c r="M13" s="26"/>
      <c r="N13" s="22"/>
      <c r="O13" s="26"/>
      <c r="P13" s="22"/>
      <c r="Q13" s="26"/>
    </row>
    <row r="14" spans="1:17" ht="15.75" customHeight="1">
      <c r="A14" s="22"/>
      <c r="B14" s="23"/>
      <c r="C14" s="23"/>
      <c r="D14" s="23"/>
      <c r="E14" s="22"/>
      <c r="F14" s="22"/>
      <c r="G14" s="26"/>
      <c r="H14" s="22"/>
      <c r="I14" s="26"/>
      <c r="J14" s="22"/>
      <c r="K14" s="26"/>
      <c r="L14" s="22"/>
      <c r="M14" s="26"/>
      <c r="N14" s="22"/>
      <c r="O14" s="26"/>
      <c r="P14" s="22"/>
      <c r="Q14" s="26"/>
    </row>
    <row r="15" spans="1:17" ht="15.75" customHeight="1">
      <c r="A15" s="22"/>
      <c r="B15" s="23"/>
      <c r="C15" s="23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23.2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60" ht="15.75" customHeight="1"/>
    <row r="61" ht="15.75" customHeight="1"/>
    <row r="62" ht="15.75" customHeight="1"/>
    <row r="63" ht="15.75" customHeight="1"/>
    <row r="64" ht="30.75" customHeight="1"/>
    <row r="65" ht="17.2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21.75" customHeight="1"/>
    <row r="88" ht="34.5" customHeight="1"/>
    <row r="89" ht="24.75" customHeight="1"/>
    <row r="91" ht="32.25" customHeight="1"/>
    <row r="92" ht="21.75" customHeight="1"/>
    <row r="94" ht="32.25" customHeight="1"/>
    <row r="95" ht="21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7" ht="27.75" customHeight="1"/>
    <row r="108" ht="15.75" customHeight="1"/>
    <row r="109" ht="15.75" customHeight="1"/>
    <row r="110" ht="15.75" customHeight="1"/>
    <row r="111" ht="21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24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23.2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idden="1"/>
    <row r="158" hidden="1"/>
    <row r="159" hidden="1"/>
  </sheetData>
  <mergeCells count="13">
    <mergeCell ref="P6:Q6"/>
    <mergeCell ref="N6:O6"/>
    <mergeCell ref="L6:M6"/>
    <mergeCell ref="E5:E6"/>
    <mergeCell ref="H6:I6"/>
    <mergeCell ref="F6:G6"/>
    <mergeCell ref="J6:K6"/>
    <mergeCell ref="H1:N2"/>
    <mergeCell ref="A5:A6"/>
    <mergeCell ref="B5:B6"/>
    <mergeCell ref="C5:C6"/>
    <mergeCell ref="D5:D6"/>
    <mergeCell ref="B1:B2"/>
  </mergeCells>
  <phoneticPr fontId="0" type="noConversion"/>
  <pageMargins left="0.79" right="0.56000000000000005" top="0.77" bottom="0.61" header="0.5" footer="0.5"/>
  <pageSetup paperSize="5" scale="53" orientation="portrait" r:id="rId1"/>
  <headerFooter alignWithMargins="0"/>
  <colBreaks count="1" manualBreakCount="1">
    <brk id="17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3:O20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5" sqref="C5"/>
    </sheetView>
  </sheetViews>
  <sheetFormatPr defaultRowHeight="12.5"/>
  <cols>
    <col min="1" max="1" width="35.1796875" customWidth="1"/>
    <col min="2" max="2" width="8.1796875" customWidth="1"/>
    <col min="3" max="3" width="7.26953125" customWidth="1"/>
    <col min="4" max="4" width="7.81640625" customWidth="1"/>
    <col min="5" max="5" width="7.453125" customWidth="1"/>
    <col min="6" max="6" width="7.81640625" customWidth="1"/>
    <col min="7" max="7" width="8.81640625" customWidth="1"/>
    <col min="8" max="8" width="7.26953125" customWidth="1"/>
    <col min="9" max="13" width="7.7265625" customWidth="1"/>
    <col min="14" max="14" width="7.7265625" hidden="1" customWidth="1"/>
  </cols>
  <sheetData>
    <row r="3" spans="1:15" ht="30" customHeight="1">
      <c r="A3" s="413" t="s">
        <v>88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5"/>
      <c r="O3" s="72"/>
    </row>
    <row r="4" spans="1:15" s="74" customFormat="1" ht="35.25" customHeight="1">
      <c r="A4" s="81" t="s">
        <v>74</v>
      </c>
      <c r="B4" s="81" t="s">
        <v>27</v>
      </c>
      <c r="C4" s="81" t="s">
        <v>28</v>
      </c>
      <c r="D4" s="81" t="s">
        <v>58</v>
      </c>
      <c r="E4" s="81" t="s">
        <v>59</v>
      </c>
      <c r="F4" s="81" t="s">
        <v>60</v>
      </c>
      <c r="G4" s="81" t="s">
        <v>61</v>
      </c>
      <c r="H4" s="81" t="s">
        <v>62</v>
      </c>
      <c r="I4" s="81" t="s">
        <v>63</v>
      </c>
      <c r="J4" s="81" t="s">
        <v>64</v>
      </c>
      <c r="K4" s="81" t="s">
        <v>65</v>
      </c>
      <c r="L4" s="81" t="s">
        <v>66</v>
      </c>
      <c r="M4" s="81" t="s">
        <v>67</v>
      </c>
      <c r="N4" s="73">
        <v>2019</v>
      </c>
    </row>
    <row r="5" spans="1:15" s="74" customFormat="1" ht="35.25" customHeight="1">
      <c r="A5" s="21" t="s">
        <v>85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73"/>
    </row>
    <row r="6" spans="1:15" s="74" customFormat="1" ht="35.25" customHeight="1">
      <c r="A6" s="21" t="s">
        <v>86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73"/>
    </row>
    <row r="7" spans="1:15" s="74" customFormat="1" ht="35.25" customHeight="1">
      <c r="A7" s="21" t="s">
        <v>87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73"/>
    </row>
    <row r="8" spans="1:15" s="77" customFormat="1" ht="47.25" customHeight="1">
      <c r="A8" s="75" t="s">
        <v>75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>
        <f t="shared" ref="N8" si="0">M8-$Q$8</f>
        <v>0</v>
      </c>
    </row>
    <row r="9" spans="1:15" s="77" customFormat="1" ht="47.25" customHeight="1">
      <c r="A9" s="75" t="s">
        <v>76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 t="e">
        <f t="shared" ref="N9" si="1">FORECAST(N8,$B$9:$H$9,$B$8:$H$8)</f>
        <v>#DIV/0!</v>
      </c>
    </row>
    <row r="11" spans="1:15" ht="18">
      <c r="A11" s="413" t="s">
        <v>83</v>
      </c>
      <c r="B11" s="414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5"/>
    </row>
    <row r="12" spans="1:15" ht="13">
      <c r="A12" s="78" t="s">
        <v>77</v>
      </c>
      <c r="B12" s="78" t="s">
        <v>2</v>
      </c>
      <c r="C12" s="78" t="s">
        <v>24</v>
      </c>
      <c r="D12" s="78" t="s">
        <v>25</v>
      </c>
      <c r="E12" s="78" t="s">
        <v>26</v>
      </c>
      <c r="F12" s="78" t="s">
        <v>27</v>
      </c>
    </row>
    <row r="13" spans="1:15" ht="13">
      <c r="A13" s="78"/>
      <c r="B13" s="416" t="s">
        <v>78</v>
      </c>
      <c r="C13" s="416"/>
      <c r="D13" s="416"/>
      <c r="E13" s="416"/>
      <c r="F13" s="416"/>
    </row>
    <row r="14" spans="1:15" ht="13">
      <c r="A14" s="21" t="s">
        <v>85</v>
      </c>
      <c r="B14" s="79"/>
      <c r="C14" s="79"/>
      <c r="D14" s="79"/>
      <c r="E14" s="79"/>
      <c r="F14" s="79"/>
    </row>
    <row r="15" spans="1:15" ht="13">
      <c r="A15" s="21" t="s">
        <v>86</v>
      </c>
      <c r="B15" s="79"/>
      <c r="C15" s="79"/>
      <c r="D15" s="79"/>
      <c r="E15" s="79"/>
      <c r="F15" s="79"/>
    </row>
    <row r="16" spans="1:15" ht="13">
      <c r="A16" s="21" t="s">
        <v>87</v>
      </c>
      <c r="B16" s="79"/>
      <c r="C16" s="79"/>
      <c r="D16" s="79"/>
      <c r="E16" s="79"/>
      <c r="F16" s="79"/>
    </row>
    <row r="17" spans="1:6" ht="13">
      <c r="A17" s="78" t="s">
        <v>79</v>
      </c>
      <c r="B17" s="80"/>
      <c r="C17" s="80"/>
      <c r="D17" s="80"/>
      <c r="E17" s="80"/>
      <c r="F17" s="80"/>
    </row>
    <row r="18" spans="1:6" ht="13">
      <c r="A18" s="78" t="s">
        <v>80</v>
      </c>
      <c r="B18" s="80"/>
      <c r="C18" s="80"/>
      <c r="D18" s="80"/>
      <c r="E18" s="80"/>
      <c r="F18" s="80"/>
    </row>
    <row r="19" spans="1:6" ht="13">
      <c r="A19" s="78" t="s">
        <v>81</v>
      </c>
      <c r="B19" s="80"/>
      <c r="C19" s="80"/>
      <c r="D19" s="80"/>
      <c r="E19" s="80"/>
      <c r="F19" s="80"/>
    </row>
    <row r="20" spans="1:6" ht="13">
      <c r="A20" s="78" t="s">
        <v>82</v>
      </c>
      <c r="B20" s="80"/>
      <c r="C20" s="80"/>
      <c r="D20" s="80"/>
      <c r="E20" s="80"/>
      <c r="F20" s="80"/>
    </row>
  </sheetData>
  <mergeCells count="3">
    <mergeCell ref="A3:N3"/>
    <mergeCell ref="B13:F13"/>
    <mergeCell ref="A11:N11"/>
  </mergeCells>
  <pageMargins left="0.75" right="0.75" top="1" bottom="1" header="0.5" footer="0.5"/>
  <pageSetup paperSize="9" scale="110" orientation="landscape" r:id="rId1"/>
  <headerFooter alignWithMargins="0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Anx 1 Historical sales</vt:lpstr>
      <vt:lpstr>Anx 2- 5th cp forecast</vt:lpstr>
      <vt:lpstr>Anx 2- 5th cp forecast-roundoff</vt:lpstr>
      <vt:lpstr>Anx 3- 6th cp forecast</vt:lpstr>
      <vt:lpstr>Anx 3- 6th cp forecast-roundoff</vt:lpstr>
      <vt:lpstr>Anx 4- high-low forecast</vt:lpstr>
      <vt:lpstr>Annexure 5 a</vt:lpstr>
      <vt:lpstr>Annexure 5 b</vt:lpstr>
      <vt:lpstr>Loss target</vt:lpstr>
      <vt:lpstr>'Annexure 5 a'!Print_Area</vt:lpstr>
      <vt:lpstr>'Annexure 5 b'!Print_Area</vt:lpstr>
      <vt:lpstr>'Anx 1 Historical sales'!Print_Area</vt:lpstr>
      <vt:lpstr>'Anx 3- 6th cp forecast'!Print_Area</vt:lpstr>
      <vt:lpstr>'Anx 4- high-low forecast'!Print_Area</vt:lpstr>
      <vt:lpstr>'Loss target'!Print_Area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Nema, Suruchi</dc:creator>
  <cp:lastModifiedBy>GDC</cp:lastModifiedBy>
  <cp:lastPrinted>2023-07-05T08:58:12Z</cp:lastPrinted>
  <dcterms:created xsi:type="dcterms:W3CDTF">1996-10-14T23:33:28Z</dcterms:created>
  <dcterms:modified xsi:type="dcterms:W3CDTF">2023-07-06T09:25:50Z</dcterms:modified>
</cp:coreProperties>
</file>